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skarDat\"/>
    </mc:Choice>
  </mc:AlternateContent>
  <xr:revisionPtr revIDLastSave="0" documentId="13_ncr:1_{96D323D0-0118-409C-BF97-2F6D54148371}" xr6:coauthVersionLast="28" xr6:coauthVersionMax="28" xr10:uidLastSave="{00000000-0000-0000-0000-000000000000}"/>
  <bookViews>
    <workbookView xWindow="0" yWindow="0" windowWidth="14925" windowHeight="12045" tabRatio="688" xr2:uid="{00000000-000D-0000-FFFF-FFFF00000000}"/>
  </bookViews>
  <sheets>
    <sheet name="Suhrnny list" sheetId="1" r:id="rId1"/>
    <sheet name="Zoznam" sheetId="2" r:id="rId2"/>
    <sheet name="KL1" sheetId="3" r:id="rId3"/>
    <sheet name="KL11" sheetId="6" r:id="rId4"/>
    <sheet name="P11" sheetId="7" r:id="rId5"/>
    <sheet name="KL12" sheetId="8" r:id="rId6"/>
    <sheet name="P12" sheetId="9" r:id="rId7"/>
    <sheet name="KL13" sheetId="10" r:id="rId8"/>
    <sheet name="P13" sheetId="11" r:id="rId9"/>
    <sheet name="KL14" sheetId="12" r:id="rId10"/>
    <sheet name="P14" sheetId="13" r:id="rId11"/>
    <sheet name="KL15" sheetId="14" r:id="rId12"/>
    <sheet name="P15" sheetId="15" r:id="rId13"/>
    <sheet name="KL16" sheetId="16" r:id="rId14"/>
    <sheet name="P16" sheetId="17" r:id="rId15"/>
    <sheet name="KL2" sheetId="18" r:id="rId16"/>
    <sheet name="P2" sheetId="19" r:id="rId17"/>
  </sheets>
  <definedNames>
    <definedName name="_xlnm.Print_Titles" localSheetId="4">'P11'!$8:$10</definedName>
    <definedName name="_xlnm.Print_Titles" localSheetId="6">'P12'!$8:$10</definedName>
    <definedName name="_xlnm.Print_Titles" localSheetId="8">'P13'!$8:$10</definedName>
    <definedName name="_xlnm.Print_Titles" localSheetId="10">'P14'!$8:$10</definedName>
    <definedName name="_xlnm.Print_Titles" localSheetId="12">'P15'!$8:$10</definedName>
    <definedName name="_xlnm.Print_Titles" localSheetId="14">'P16'!$8:$11</definedName>
    <definedName name="_xlnm.Print_Titles" localSheetId="16">'P2'!$8:$11</definedName>
    <definedName name="_xlnm.Print_Area" localSheetId="3">'KL11'!$A$1:$M$27</definedName>
    <definedName name="_xlnm.Print_Area" localSheetId="5">'KL12'!$A$1:$M$27</definedName>
    <definedName name="_xlnm.Print_Area" localSheetId="7">'KL13'!$A$1:$M$27</definedName>
    <definedName name="_xlnm.Print_Area" localSheetId="9">'KL14'!$A$1:$M$27</definedName>
    <definedName name="_xlnm.Print_Area" localSheetId="11">'KL15'!$A$1:$M$27</definedName>
    <definedName name="_xlnm.Print_Area" localSheetId="13">'KL16'!$A$1:$M$27</definedName>
    <definedName name="_xlnm.Print_Area" localSheetId="15">'KL2'!$A$1:$M$27</definedName>
    <definedName name="_xlnm.Print_Area" localSheetId="4">'P11'!$A$1:$O$19</definedName>
    <definedName name="_xlnm.Print_Area" localSheetId="6">'P12'!$A$1:$O$360</definedName>
    <definedName name="_xlnm.Print_Area" localSheetId="8">'P13'!$A$1:$O$20</definedName>
    <definedName name="_xlnm.Print_Area" localSheetId="10">'P14'!$A$1:$O$62</definedName>
    <definedName name="_xlnm.Print_Area" localSheetId="12">'P15'!$A$1:$O$51</definedName>
    <definedName name="_xlnm.Print_Area" localSheetId="14">'P16'!$A$1:$O$45</definedName>
    <definedName name="_xlnm.Print_Area" localSheetId="16">'P2'!$A$1:$O$108</definedName>
    <definedName name="_xlnm.Print_Area" localSheetId="0">'Suhrnny list'!$A$1:$M$41</definedName>
  </definedNames>
  <calcPr calcId="171027"/>
  <fileRecoveryPr autoRecover="0"/>
</workbook>
</file>

<file path=xl/calcChain.xml><?xml version="1.0" encoding="utf-8"?>
<calcChain xmlns="http://schemas.openxmlformats.org/spreadsheetml/2006/main">
  <c r="D12" i="3" l="1"/>
  <c r="D11" i="3"/>
  <c r="E11" i="3"/>
  <c r="N219" i="9"/>
  <c r="L219" i="9"/>
  <c r="J219" i="9"/>
  <c r="I219" i="9"/>
  <c r="H219" i="9"/>
  <c r="J306" i="9"/>
  <c r="H306" i="9"/>
  <c r="L356" i="9"/>
  <c r="J356" i="9"/>
  <c r="H356" i="9"/>
  <c r="L42" i="15"/>
  <c r="L41" i="15"/>
  <c r="I42" i="15"/>
  <c r="J42" i="15" s="1"/>
  <c r="I41" i="15"/>
  <c r="J41" i="15" s="1"/>
  <c r="J30" i="17"/>
  <c r="I30" i="17"/>
  <c r="N51" i="15"/>
  <c r="N357" i="9"/>
  <c r="L357" i="9"/>
  <c r="N163" i="9"/>
  <c r="L163" i="9"/>
  <c r="N139" i="9"/>
  <c r="L27" i="9"/>
  <c r="H27" i="9"/>
  <c r="J27" i="9" s="1"/>
  <c r="N23" i="9"/>
  <c r="I23" i="9"/>
  <c r="L21" i="9"/>
  <c r="L23" i="9" s="1"/>
  <c r="H21" i="9"/>
  <c r="J21" i="9" s="1"/>
  <c r="J23" i="9" s="1"/>
  <c r="I173" i="9"/>
  <c r="E168" i="9"/>
  <c r="H168" i="9" s="1"/>
  <c r="J168" i="9" s="1"/>
  <c r="L168" i="9"/>
  <c r="L166" i="9"/>
  <c r="L173" i="9" s="1"/>
  <c r="H166" i="9"/>
  <c r="J166" i="9" s="1"/>
  <c r="N162" i="9"/>
  <c r="L162" i="9"/>
  <c r="I162" i="9"/>
  <c r="L94" i="9"/>
  <c r="H94" i="9"/>
  <c r="J94" i="9" s="1"/>
  <c r="H99" i="9"/>
  <c r="J99" i="9" s="1"/>
  <c r="I31" i="15"/>
  <c r="J31" i="15" s="1"/>
  <c r="I30" i="15"/>
  <c r="J30" i="15" s="1"/>
  <c r="N20" i="15"/>
  <c r="I20" i="15"/>
  <c r="L18" i="15"/>
  <c r="L16" i="15"/>
  <c r="L14" i="15"/>
  <c r="H18" i="15"/>
  <c r="J18" i="15" s="1"/>
  <c r="H16" i="15"/>
  <c r="J16" i="15" s="1"/>
  <c r="L98" i="19"/>
  <c r="L97" i="19"/>
  <c r="H99" i="19"/>
  <c r="J99" i="19" s="1"/>
  <c r="I98" i="19"/>
  <c r="J98" i="19" s="1"/>
  <c r="I97" i="19"/>
  <c r="J97" i="19" s="1"/>
  <c r="E171" i="9" l="1"/>
  <c r="H171" i="9" s="1"/>
  <c r="J171" i="9" s="1"/>
  <c r="J173" i="9" s="1"/>
  <c r="H23" i="9"/>
  <c r="H173" i="9"/>
  <c r="L20" i="15"/>
  <c r="I104" i="19"/>
  <c r="N101" i="19"/>
  <c r="I67" i="19"/>
  <c r="N67" i="19"/>
  <c r="N63" i="19"/>
  <c r="I63" i="19"/>
  <c r="I100" i="19"/>
  <c r="J100" i="19" s="1"/>
  <c r="I86" i="19"/>
  <c r="J86" i="19" s="1"/>
  <c r="I85" i="19"/>
  <c r="J85" i="19" s="1"/>
  <c r="I83" i="19"/>
  <c r="H95" i="19"/>
  <c r="J95" i="19" s="1"/>
  <c r="H94" i="19"/>
  <c r="J94" i="19" s="1"/>
  <c r="H93" i="19"/>
  <c r="J93" i="19" s="1"/>
  <c r="H91" i="19"/>
  <c r="J91" i="19" s="1"/>
  <c r="H89" i="19"/>
  <c r="J89" i="19" s="1"/>
  <c r="H87" i="19"/>
  <c r="J87" i="19" s="1"/>
  <c r="H81" i="19"/>
  <c r="J81" i="19" s="1"/>
  <c r="H75" i="19"/>
  <c r="J75" i="19" s="1"/>
  <c r="H74" i="19"/>
  <c r="J74" i="19" s="1"/>
  <c r="H69" i="19"/>
  <c r="J69" i="19" s="1"/>
  <c r="H65" i="19"/>
  <c r="J65" i="19" s="1"/>
  <c r="J67" i="19" s="1"/>
  <c r="L100" i="19"/>
  <c r="L99" i="19"/>
  <c r="L96" i="19"/>
  <c r="L85" i="19"/>
  <c r="L81" i="19"/>
  <c r="L75" i="19"/>
  <c r="L69" i="19"/>
  <c r="L65" i="19"/>
  <c r="L67" i="19" s="1"/>
  <c r="L35" i="19"/>
  <c r="L32" i="19"/>
  <c r="L27" i="19"/>
  <c r="H59" i="19"/>
  <c r="J59" i="19" s="1"/>
  <c r="H58" i="19"/>
  <c r="J58" i="19" s="1"/>
  <c r="H50" i="19"/>
  <c r="J50" i="19" s="1"/>
  <c r="H49" i="19"/>
  <c r="J49" i="19" s="1"/>
  <c r="H48" i="19"/>
  <c r="J48" i="19" s="1"/>
  <c r="H43" i="19"/>
  <c r="J43" i="19" s="1"/>
  <c r="H39" i="19"/>
  <c r="J39" i="19" s="1"/>
  <c r="H37" i="19"/>
  <c r="J37" i="19" s="1"/>
  <c r="H36" i="19"/>
  <c r="J36" i="19" s="1"/>
  <c r="H35" i="19"/>
  <c r="J35" i="19" s="1"/>
  <c r="H34" i="19"/>
  <c r="J34" i="19" s="1"/>
  <c r="H32" i="19"/>
  <c r="J32" i="19" s="1"/>
  <c r="H31" i="19"/>
  <c r="J31" i="19" s="1"/>
  <c r="H27" i="19"/>
  <c r="J27" i="19" s="1"/>
  <c r="H23" i="19"/>
  <c r="J23" i="19" s="1"/>
  <c r="H19" i="19"/>
  <c r="J19" i="19" s="1"/>
  <c r="H17" i="19"/>
  <c r="J17" i="19" s="1"/>
  <c r="H14" i="19"/>
  <c r="J14" i="19" s="1"/>
  <c r="H67" i="19" l="1"/>
  <c r="L101" i="19"/>
  <c r="L78" i="19"/>
  <c r="N105" i="19"/>
  <c r="N106" i="19" s="1"/>
  <c r="J63" i="19"/>
  <c r="L63" i="19"/>
  <c r="H63" i="19"/>
  <c r="J78" i="19"/>
  <c r="H101" i="19"/>
  <c r="J83" i="19"/>
  <c r="H78" i="19"/>
  <c r="I96" i="19"/>
  <c r="I101" i="19" s="1"/>
  <c r="I105" i="19" s="1"/>
  <c r="I106" i="19" s="1"/>
  <c r="L105" i="19" l="1"/>
  <c r="E103" i="19" s="1"/>
  <c r="H103" i="19" s="1"/>
  <c r="J103" i="19" s="1"/>
  <c r="J104" i="19" s="1"/>
  <c r="J96" i="19"/>
  <c r="J101" i="19" s="1"/>
  <c r="E267" i="9"/>
  <c r="E266" i="9" s="1"/>
  <c r="E224" i="9"/>
  <c r="E48" i="9"/>
  <c r="L106" i="19" l="1"/>
  <c r="J105" i="19"/>
  <c r="J106" i="19" s="1"/>
  <c r="H104" i="19"/>
  <c r="H105" i="19" s="1"/>
  <c r="H106" i="19" s="1"/>
  <c r="I58" i="13"/>
  <c r="J58" i="13" s="1"/>
  <c r="I57" i="13"/>
  <c r="J57" i="13" s="1"/>
  <c r="H56" i="13"/>
  <c r="J56" i="13" s="1"/>
  <c r="I35" i="13"/>
  <c r="N320" i="9"/>
  <c r="N240" i="9"/>
  <c r="N211" i="9"/>
  <c r="I211" i="9"/>
  <c r="J59" i="13" l="1"/>
  <c r="J60" i="13" s="1"/>
  <c r="H59" i="13"/>
  <c r="H60" i="13" s="1"/>
  <c r="D13" i="12" s="1"/>
  <c r="I59" i="13"/>
  <c r="I60" i="13" s="1"/>
  <c r="E13" i="12" s="1"/>
  <c r="F13" i="12" s="1"/>
  <c r="L295" i="9"/>
  <c r="L307" i="9" s="1"/>
  <c r="H295" i="9"/>
  <c r="E305" i="9"/>
  <c r="E296" i="9" s="1"/>
  <c r="I296" i="9" s="1"/>
  <c r="N283" i="9"/>
  <c r="L332" i="9"/>
  <c r="L323" i="9"/>
  <c r="I333" i="9"/>
  <c r="H332" i="9"/>
  <c r="J332" i="9" s="1"/>
  <c r="E29" i="9"/>
  <c r="E47" i="9" s="1"/>
  <c r="N17" i="9"/>
  <c r="L17" i="9"/>
  <c r="I17" i="9"/>
  <c r="N39" i="13"/>
  <c r="I38" i="13"/>
  <c r="J38" i="13" s="1"/>
  <c r="H37" i="13"/>
  <c r="J37" i="13" s="1"/>
  <c r="I27" i="15"/>
  <c r="J27" i="15" s="1"/>
  <c r="H26" i="15"/>
  <c r="J26" i="15" s="1"/>
  <c r="L44" i="15"/>
  <c r="I44" i="15"/>
  <c r="H40" i="15"/>
  <c r="J40" i="15" s="1"/>
  <c r="N38" i="15"/>
  <c r="I35" i="15"/>
  <c r="J35" i="15" s="1"/>
  <c r="H34" i="15"/>
  <c r="J34" i="15" s="1"/>
  <c r="H46" i="15"/>
  <c r="J46" i="15" s="1"/>
  <c r="I48" i="15"/>
  <c r="J48" i="15" s="1"/>
  <c r="N50" i="15" l="1"/>
  <c r="E43" i="15"/>
  <c r="H43" i="15" s="1"/>
  <c r="J296" i="9"/>
  <c r="I307" i="9"/>
  <c r="J295" i="9"/>
  <c r="H307" i="9"/>
  <c r="H357" i="9" s="1"/>
  <c r="I39" i="13"/>
  <c r="L333" i="9"/>
  <c r="J49" i="15"/>
  <c r="I49" i="15"/>
  <c r="I18" i="13"/>
  <c r="J18" i="13" s="1"/>
  <c r="I17" i="13"/>
  <c r="J17" i="13" s="1"/>
  <c r="I16" i="13"/>
  <c r="J16" i="13" s="1"/>
  <c r="I15" i="13"/>
  <c r="J15" i="13" s="1"/>
  <c r="H14" i="13"/>
  <c r="J14" i="13" s="1"/>
  <c r="I51" i="13"/>
  <c r="J51" i="13" s="1"/>
  <c r="N35" i="13"/>
  <c r="H34" i="13"/>
  <c r="J34" i="13" s="1"/>
  <c r="L31" i="13"/>
  <c r="H31" i="13"/>
  <c r="L26" i="13"/>
  <c r="H26" i="13"/>
  <c r="J26" i="13" s="1"/>
  <c r="N27" i="13"/>
  <c r="J43" i="15" l="1"/>
  <c r="J44" i="15" s="1"/>
  <c r="H44" i="15"/>
  <c r="J307" i="9"/>
  <c r="J31" i="13"/>
  <c r="I52" i="13"/>
  <c r="J19" i="13"/>
  <c r="J20" i="13" s="1"/>
  <c r="I19" i="13"/>
  <c r="I20" i="13" s="1"/>
  <c r="H19" i="13"/>
  <c r="N45" i="13"/>
  <c r="N53" i="13" s="1"/>
  <c r="N61" i="13" s="1"/>
  <c r="L43" i="13"/>
  <c r="L39" i="13"/>
  <c r="L33" i="13"/>
  <c r="L32" i="13"/>
  <c r="L25" i="13"/>
  <c r="L24" i="13"/>
  <c r="I43" i="13"/>
  <c r="J43" i="13" s="1"/>
  <c r="I24" i="13"/>
  <c r="H49" i="13"/>
  <c r="J49" i="13" s="1"/>
  <c r="H47" i="13"/>
  <c r="H41" i="13"/>
  <c r="H33" i="13"/>
  <c r="J33" i="13" s="1"/>
  <c r="H32" i="13"/>
  <c r="H25" i="13"/>
  <c r="J25" i="13" s="1"/>
  <c r="H23" i="13"/>
  <c r="I16" i="17"/>
  <c r="J16" i="17" s="1"/>
  <c r="H15" i="17"/>
  <c r="J15" i="17" s="1"/>
  <c r="I35" i="17"/>
  <c r="J35" i="17" s="1"/>
  <c r="H34" i="17"/>
  <c r="J34" i="17" s="1"/>
  <c r="I29" i="17"/>
  <c r="J29" i="17" s="1"/>
  <c r="H31" i="17"/>
  <c r="J31" i="17" s="1"/>
  <c r="I28" i="17"/>
  <c r="J28" i="17" s="1"/>
  <c r="I18" i="17"/>
  <c r="J18" i="17" s="1"/>
  <c r="H42" i="17"/>
  <c r="J42" i="17" s="1"/>
  <c r="I41" i="17"/>
  <c r="J41" i="17" s="1"/>
  <c r="H17" i="17"/>
  <c r="J17" i="17" s="1"/>
  <c r="I40" i="17"/>
  <c r="J40" i="17" s="1"/>
  <c r="I39" i="17"/>
  <c r="J39" i="17" s="1"/>
  <c r="H38" i="17"/>
  <c r="J38" i="17" s="1"/>
  <c r="I37" i="17"/>
  <c r="J37" i="17" s="1"/>
  <c r="H36" i="17"/>
  <c r="J36" i="17" s="1"/>
  <c r="K5" i="10"/>
  <c r="K5" i="12" s="1"/>
  <c r="K5" i="14" s="1"/>
  <c r="K5" i="16" s="1"/>
  <c r="K5" i="18" s="1"/>
  <c r="K5" i="8"/>
  <c r="F13" i="18"/>
  <c r="E11" i="18"/>
  <c r="D11" i="18"/>
  <c r="H35" i="13" l="1"/>
  <c r="L35" i="13"/>
  <c r="J41" i="13"/>
  <c r="J45" i="13" s="1"/>
  <c r="H45" i="13"/>
  <c r="H52" i="13"/>
  <c r="E11" i="12"/>
  <c r="J23" i="13"/>
  <c r="H27" i="13"/>
  <c r="H20" i="13"/>
  <c r="D11" i="12"/>
  <c r="J47" i="13"/>
  <c r="J52" i="13" s="1"/>
  <c r="J39" i="13"/>
  <c r="H39" i="13"/>
  <c r="J32" i="13"/>
  <c r="J35" i="13" s="1"/>
  <c r="L45" i="13"/>
  <c r="L27" i="13"/>
  <c r="J24" i="13"/>
  <c r="I27" i="13"/>
  <c r="I45" i="13"/>
  <c r="H32" i="17"/>
  <c r="J32" i="17"/>
  <c r="I32" i="17"/>
  <c r="I43" i="17"/>
  <c r="J43" i="17"/>
  <c r="H43" i="17"/>
  <c r="H49" i="15"/>
  <c r="L36" i="15"/>
  <c r="L33" i="15"/>
  <c r="L28" i="15"/>
  <c r="L25" i="15"/>
  <c r="L22" i="15"/>
  <c r="I24" i="15"/>
  <c r="I38" i="15" s="1"/>
  <c r="I50" i="15" s="1"/>
  <c r="I51" i="15" s="1"/>
  <c r="I33" i="15"/>
  <c r="J33" i="15" s="1"/>
  <c r="H36" i="15"/>
  <c r="J36" i="15" s="1"/>
  <c r="H32" i="15"/>
  <c r="J32" i="15" s="1"/>
  <c r="H28" i="15"/>
  <c r="H25" i="15"/>
  <c r="J25" i="15" s="1"/>
  <c r="H23" i="15"/>
  <c r="J23" i="15" s="1"/>
  <c r="H22" i="15"/>
  <c r="H14" i="15"/>
  <c r="E14" i="3"/>
  <c r="D14" i="3"/>
  <c r="D15" i="18"/>
  <c r="L11" i="2" s="1"/>
  <c r="M21" i="18"/>
  <c r="R11" i="2" s="1"/>
  <c r="I15" i="18"/>
  <c r="Q11" i="2" s="1"/>
  <c r="F12" i="18"/>
  <c r="E15" i="18"/>
  <c r="M11" i="2" s="1"/>
  <c r="L38" i="15" l="1"/>
  <c r="E12" i="14"/>
  <c r="J14" i="15"/>
  <c r="J24" i="15"/>
  <c r="J22" i="15"/>
  <c r="J27" i="13"/>
  <c r="L53" i="13"/>
  <c r="L61" i="13" s="1"/>
  <c r="H53" i="13"/>
  <c r="H61" i="13" s="1"/>
  <c r="I53" i="13"/>
  <c r="I61" i="13" s="1"/>
  <c r="J28" i="15"/>
  <c r="J53" i="13"/>
  <c r="J61" i="13" s="1"/>
  <c r="I44" i="17"/>
  <c r="I45" i="17" s="1"/>
  <c r="E13" i="16" s="1"/>
  <c r="M10" i="2" s="1"/>
  <c r="H44" i="17"/>
  <c r="H45" i="17" s="1"/>
  <c r="D13" i="16" s="1"/>
  <c r="J44" i="17"/>
  <c r="J45" i="17" s="1"/>
  <c r="F11" i="18"/>
  <c r="F15" i="18" s="1"/>
  <c r="L50" i="15" l="1"/>
  <c r="L51" i="15" s="1"/>
  <c r="E19" i="15"/>
  <c r="H19" i="15" s="1"/>
  <c r="E37" i="15"/>
  <c r="H37" i="15" s="1"/>
  <c r="H38" i="15" s="1"/>
  <c r="F13" i="16"/>
  <c r="L10" i="2"/>
  <c r="J16" i="7"/>
  <c r="J18" i="7" s="1"/>
  <c r="E12" i="12"/>
  <c r="E15" i="12" s="1"/>
  <c r="M8" i="2" s="1"/>
  <c r="H16" i="7"/>
  <c r="H18" i="7" s="1"/>
  <c r="D13" i="6" s="1"/>
  <c r="D15" i="6" s="1"/>
  <c r="D12" i="12"/>
  <c r="M13" i="18"/>
  <c r="M12" i="18"/>
  <c r="M11" i="18"/>
  <c r="P11" i="2" s="1"/>
  <c r="AS11" i="2" s="1"/>
  <c r="M14" i="18"/>
  <c r="W4" i="2"/>
  <c r="U4" i="2"/>
  <c r="U12" i="2" s="1"/>
  <c r="N4" i="2"/>
  <c r="I17" i="11"/>
  <c r="J17" i="11"/>
  <c r="M21" i="16"/>
  <c r="R10" i="2" s="1"/>
  <c r="I15" i="16"/>
  <c r="Q10" i="2" s="1"/>
  <c r="F12" i="16"/>
  <c r="E15" i="16"/>
  <c r="D15" i="16"/>
  <c r="M21" i="14"/>
  <c r="R9" i="2" s="1"/>
  <c r="I15" i="14"/>
  <c r="Q9" i="2" s="1"/>
  <c r="E15" i="14"/>
  <c r="M9" i="2" s="1"/>
  <c r="M21" i="12"/>
  <c r="R8" i="2" s="1"/>
  <c r="I15" i="12"/>
  <c r="Q8" i="2" s="1"/>
  <c r="M21" i="10"/>
  <c r="I15" i="10"/>
  <c r="F12" i="10"/>
  <c r="M21" i="6"/>
  <c r="R5" i="2" s="1"/>
  <c r="R4" i="2" s="1"/>
  <c r="I15" i="6"/>
  <c r="Q5" i="2" s="1"/>
  <c r="F12" i="6"/>
  <c r="F11" i="6"/>
  <c r="H336" i="9"/>
  <c r="J336" i="9" s="1"/>
  <c r="H323" i="9"/>
  <c r="L318" i="9"/>
  <c r="I318" i="9"/>
  <c r="L316" i="9"/>
  <c r="I316" i="9"/>
  <c r="J316" i="9" s="1"/>
  <c r="L314" i="9"/>
  <c r="I314" i="9"/>
  <c r="J314" i="9" s="1"/>
  <c r="L309" i="9"/>
  <c r="H309" i="9"/>
  <c r="J309" i="9" s="1"/>
  <c r="N293" i="9"/>
  <c r="L290" i="9"/>
  <c r="I290" i="9"/>
  <c r="I293" i="9" s="1"/>
  <c r="L285" i="9"/>
  <c r="H285" i="9"/>
  <c r="J285" i="9" s="1"/>
  <c r="L279" i="9"/>
  <c r="I279" i="9"/>
  <c r="L277" i="9"/>
  <c r="I277" i="9"/>
  <c r="J277" i="9" s="1"/>
  <c r="L275" i="9"/>
  <c r="I275" i="9"/>
  <c r="J275" i="9" s="1"/>
  <c r="L266" i="9"/>
  <c r="H266" i="9"/>
  <c r="J266" i="9" s="1"/>
  <c r="L261" i="9"/>
  <c r="I261" i="9"/>
  <c r="J261" i="9" s="1"/>
  <c r="L249" i="9"/>
  <c r="H249" i="9"/>
  <c r="J249" i="9" s="1"/>
  <c r="L246" i="9"/>
  <c r="I246" i="9"/>
  <c r="L242" i="9"/>
  <c r="H242" i="9"/>
  <c r="L238" i="9"/>
  <c r="I238" i="9"/>
  <c r="L237" i="9"/>
  <c r="I237" i="9"/>
  <c r="J237" i="9" s="1"/>
  <c r="L236" i="9"/>
  <c r="H236" i="9"/>
  <c r="J236" i="9" s="1"/>
  <c r="L235" i="9"/>
  <c r="I235" i="9"/>
  <c r="J235" i="9" s="1"/>
  <c r="L234" i="9"/>
  <c r="H234" i="9"/>
  <c r="J234" i="9" s="1"/>
  <c r="L233" i="9"/>
  <c r="I233" i="9"/>
  <c r="J233" i="9" s="1"/>
  <c r="L232" i="9"/>
  <c r="I232" i="9"/>
  <c r="J232" i="9" s="1"/>
  <c r="L231" i="9"/>
  <c r="I231" i="9"/>
  <c r="J231" i="9" s="1"/>
  <c r="H224" i="9"/>
  <c r="J224" i="9" s="1"/>
  <c r="I223" i="9"/>
  <c r="J223" i="9" s="1"/>
  <c r="L221" i="9"/>
  <c r="H221" i="9"/>
  <c r="J221" i="9" s="1"/>
  <c r="I217" i="9"/>
  <c r="J217" i="9" s="1"/>
  <c r="L216" i="9"/>
  <c r="H216" i="9"/>
  <c r="J216" i="9" s="1"/>
  <c r="L213" i="9"/>
  <c r="H213" i="9"/>
  <c r="J213" i="9" s="1"/>
  <c r="L208" i="9"/>
  <c r="L211" i="9" s="1"/>
  <c r="H208" i="9"/>
  <c r="N206" i="9"/>
  <c r="I206" i="9"/>
  <c r="L202" i="9"/>
  <c r="H202" i="9"/>
  <c r="J202" i="9" s="1"/>
  <c r="L195" i="9"/>
  <c r="H195" i="9"/>
  <c r="J195" i="9" s="1"/>
  <c r="L191" i="9"/>
  <c r="H191" i="9"/>
  <c r="J191" i="9" s="1"/>
  <c r="N187" i="9"/>
  <c r="I183" i="9"/>
  <c r="H180" i="9"/>
  <c r="J180" i="9" s="1"/>
  <c r="I179" i="9"/>
  <c r="J179" i="9" s="1"/>
  <c r="L176" i="9"/>
  <c r="L187" i="9" s="1"/>
  <c r="H176" i="9"/>
  <c r="J176" i="9" s="1"/>
  <c r="H158" i="9"/>
  <c r="J158" i="9" s="1"/>
  <c r="H154" i="9"/>
  <c r="J154" i="9" s="1"/>
  <c r="H151" i="9"/>
  <c r="J151" i="9" s="1"/>
  <c r="H149" i="9"/>
  <c r="J149" i="9" s="1"/>
  <c r="H148" i="9"/>
  <c r="J148" i="9" s="1"/>
  <c r="H147" i="9"/>
  <c r="J147" i="9" s="1"/>
  <c r="H142" i="9"/>
  <c r="J142" i="9" s="1"/>
  <c r="L137" i="9"/>
  <c r="H137" i="9"/>
  <c r="H139" i="9" s="1"/>
  <c r="I136" i="9"/>
  <c r="I135" i="9"/>
  <c r="L134" i="9"/>
  <c r="H134" i="9"/>
  <c r="J134" i="9" s="1"/>
  <c r="L130" i="9"/>
  <c r="H130" i="9"/>
  <c r="J130" i="9" s="1"/>
  <c r="L113" i="9"/>
  <c r="H113" i="9"/>
  <c r="J113" i="9" s="1"/>
  <c r="L109" i="9"/>
  <c r="H109" i="9"/>
  <c r="J109" i="9" s="1"/>
  <c r="H108" i="9"/>
  <c r="J108" i="9" s="1"/>
  <c r="L105" i="9"/>
  <c r="H105" i="9"/>
  <c r="J105" i="9" s="1"/>
  <c r="L103" i="9"/>
  <c r="H103" i="9"/>
  <c r="J103" i="9" s="1"/>
  <c r="L100" i="9"/>
  <c r="H100" i="9"/>
  <c r="J100" i="9" s="1"/>
  <c r="L95" i="9"/>
  <c r="H95" i="9"/>
  <c r="J95" i="9" s="1"/>
  <c r="L81" i="9"/>
  <c r="H81" i="9"/>
  <c r="J81" i="9" s="1"/>
  <c r="L70" i="9"/>
  <c r="H70" i="9"/>
  <c r="J70" i="9" s="1"/>
  <c r="L66" i="9"/>
  <c r="H66" i="9"/>
  <c r="J66" i="9" s="1"/>
  <c r="L48" i="9"/>
  <c r="H48" i="9"/>
  <c r="J48" i="9" s="1"/>
  <c r="L47" i="9"/>
  <c r="H47" i="9"/>
  <c r="J47" i="9" s="1"/>
  <c r="L29" i="9"/>
  <c r="H29" i="9"/>
  <c r="J29" i="9" s="1"/>
  <c r="H14" i="9"/>
  <c r="M21" i="8"/>
  <c r="R6" i="2" s="1"/>
  <c r="I15" i="8"/>
  <c r="Q6" i="2" s="1"/>
  <c r="W12" i="2"/>
  <c r="N12" i="2"/>
  <c r="M21" i="3"/>
  <c r="I15" i="3"/>
  <c r="E205" i="9" l="1"/>
  <c r="L139" i="9"/>
  <c r="J136" i="9"/>
  <c r="I139" i="9"/>
  <c r="I163" i="9" s="1"/>
  <c r="E11" i="8" s="1"/>
  <c r="J19" i="15"/>
  <c r="J20" i="15" s="1"/>
  <c r="H20" i="15"/>
  <c r="H50" i="15" s="1"/>
  <c r="H51" i="15" s="1"/>
  <c r="Q4" i="2"/>
  <c r="J318" i="9"/>
  <c r="E319" i="9" s="1"/>
  <c r="H319" i="9" s="1"/>
  <c r="I320" i="9"/>
  <c r="L320" i="9"/>
  <c r="F12" i="12"/>
  <c r="L17" i="11"/>
  <c r="L19" i="11" s="1"/>
  <c r="N17" i="11"/>
  <c r="N19" i="11" s="1"/>
  <c r="D15" i="12"/>
  <c r="L8" i="2" s="1"/>
  <c r="O8" i="2" s="1"/>
  <c r="I240" i="9"/>
  <c r="L240" i="9"/>
  <c r="J208" i="9"/>
  <c r="J242" i="9"/>
  <c r="J246" i="9"/>
  <c r="I264" i="9"/>
  <c r="I16" i="7"/>
  <c r="I18" i="7" s="1"/>
  <c r="J279" i="9"/>
  <c r="I283" i="9"/>
  <c r="L283" i="9"/>
  <c r="J323" i="9"/>
  <c r="J333" i="9" s="1"/>
  <c r="H333" i="9"/>
  <c r="J14" i="9"/>
  <c r="J17" i="9" s="1"/>
  <c r="H17" i="9"/>
  <c r="L5" i="2"/>
  <c r="J37" i="15"/>
  <c r="J38" i="15" s="1"/>
  <c r="M15" i="18"/>
  <c r="M23" i="18" s="1"/>
  <c r="L24" i="18" s="1"/>
  <c r="M24" i="18" s="1"/>
  <c r="T11" i="2" s="1"/>
  <c r="BN11" i="2" s="1"/>
  <c r="R12" i="2"/>
  <c r="H23" i="1" s="1"/>
  <c r="I187" i="9"/>
  <c r="L206" i="9"/>
  <c r="H205" i="9"/>
  <c r="J205" i="9" s="1"/>
  <c r="J206" i="9" s="1"/>
  <c r="J19" i="11"/>
  <c r="H17" i="11"/>
  <c r="I19" i="11"/>
  <c r="E13" i="10" s="1"/>
  <c r="E15" i="10" s="1"/>
  <c r="M7" i="2" s="1"/>
  <c r="J183" i="9"/>
  <c r="E186" i="9" s="1"/>
  <c r="H186" i="9" s="1"/>
  <c r="L293" i="9"/>
  <c r="Q12" i="2"/>
  <c r="F11" i="14"/>
  <c r="F11" i="16"/>
  <c r="F15" i="16" s="1"/>
  <c r="M11" i="16" s="1"/>
  <c r="F11" i="12"/>
  <c r="F15" i="12" s="1"/>
  <c r="F11" i="10"/>
  <c r="E218" i="9"/>
  <c r="H218" i="9" s="1"/>
  <c r="J218" i="9" s="1"/>
  <c r="J135" i="9"/>
  <c r="J137" i="9"/>
  <c r="J238" i="9"/>
  <c r="J290" i="9"/>
  <c r="E292" i="9" s="1"/>
  <c r="H292" i="9" s="1"/>
  <c r="BO12" i="2"/>
  <c r="BM12" i="2"/>
  <c r="BL12" i="2"/>
  <c r="BK12" i="2"/>
  <c r="BJ12" i="2"/>
  <c r="BI12" i="2"/>
  <c r="BH12" i="2"/>
  <c r="BG12" i="2"/>
  <c r="BF12" i="2"/>
  <c r="BE12" i="2"/>
  <c r="BD12" i="2"/>
  <c r="BC12" i="2"/>
  <c r="BB12" i="2"/>
  <c r="BA12" i="2"/>
  <c r="AZ12" i="2"/>
  <c r="AY12" i="2"/>
  <c r="AX12" i="2"/>
  <c r="AW12" i="2"/>
  <c r="AV12" i="2"/>
  <c r="AU12" i="2"/>
  <c r="AT12" i="2"/>
  <c r="AR12" i="2"/>
  <c r="AQ12" i="2"/>
  <c r="AP12" i="2"/>
  <c r="AO12" i="2"/>
  <c r="AN12" i="2"/>
  <c r="AM12" i="2"/>
  <c r="AL12" i="2"/>
  <c r="AK12" i="2"/>
  <c r="AJ12" i="2"/>
  <c r="AI12" i="2"/>
  <c r="AH12" i="2"/>
  <c r="AF12" i="2"/>
  <c r="AE12" i="2"/>
  <c r="AD12" i="2"/>
  <c r="AC12" i="2"/>
  <c r="AB12" i="2"/>
  <c r="AA12" i="2"/>
  <c r="Z12" i="2"/>
  <c r="Y12" i="2"/>
  <c r="X12" i="2"/>
  <c r="K12" i="2"/>
  <c r="J12" i="2"/>
  <c r="I12" i="2"/>
  <c r="H12" i="2"/>
  <c r="G12" i="2"/>
  <c r="F12" i="2"/>
  <c r="E12" i="2"/>
  <c r="D12" i="2"/>
  <c r="I357" i="9" l="1"/>
  <c r="J50" i="15"/>
  <c r="J51" i="15" s="1"/>
  <c r="J139" i="9"/>
  <c r="D12" i="14"/>
  <c r="E263" i="9"/>
  <c r="H263" i="9" s="1"/>
  <c r="J263" i="9" s="1"/>
  <c r="J264" i="9" s="1"/>
  <c r="H206" i="9"/>
  <c r="E282" i="9"/>
  <c r="H282" i="9" s="1"/>
  <c r="J319" i="9"/>
  <c r="J320" i="9" s="1"/>
  <c r="H320" i="9"/>
  <c r="E239" i="9"/>
  <c r="H239" i="9" s="1"/>
  <c r="E210" i="9"/>
  <c r="H210" i="9" s="1"/>
  <c r="H211" i="9" s="1"/>
  <c r="E13" i="6"/>
  <c r="F13" i="6" s="1"/>
  <c r="F15" i="6" s="1"/>
  <c r="M11" i="6" s="1"/>
  <c r="P5" i="2" s="1"/>
  <c r="M26" i="18"/>
  <c r="L25" i="18"/>
  <c r="E161" i="9"/>
  <c r="H161" i="9" s="1"/>
  <c r="H19" i="11"/>
  <c r="D13" i="10" s="1"/>
  <c r="D13" i="3" s="1"/>
  <c r="N359" i="9"/>
  <c r="AG8" i="2"/>
  <c r="O10" i="2"/>
  <c r="O11" i="2"/>
  <c r="M13" i="16"/>
  <c r="M14" i="16"/>
  <c r="M12" i="16"/>
  <c r="M13" i="12"/>
  <c r="M12" i="12"/>
  <c r="M11" i="12"/>
  <c r="M14" i="12"/>
  <c r="H187" i="9"/>
  <c r="J186" i="9"/>
  <c r="J187" i="9" s="1"/>
  <c r="H293" i="9"/>
  <c r="J292" i="9"/>
  <c r="J293" i="9" s="1"/>
  <c r="J25" i="1"/>
  <c r="L25" i="1" s="1"/>
  <c r="J21" i="1"/>
  <c r="L21" i="1" s="1"/>
  <c r="J16" i="1"/>
  <c r="L16" i="1" s="1"/>
  <c r="J28" i="1"/>
  <c r="L28" i="1" s="1"/>
  <c r="J27" i="1"/>
  <c r="L27" i="1" s="1"/>
  <c r="J26" i="1"/>
  <c r="L26" i="1" s="1"/>
  <c r="J23" i="1"/>
  <c r="L23" i="1" s="1"/>
  <c r="J20" i="1"/>
  <c r="L20" i="1" s="1"/>
  <c r="K17" i="1"/>
  <c r="I17" i="1"/>
  <c r="J19" i="1"/>
  <c r="L19" i="1" s="1"/>
  <c r="K14" i="1"/>
  <c r="I14" i="1"/>
  <c r="H14" i="1"/>
  <c r="J15" i="1"/>
  <c r="L15" i="1" s="1"/>
  <c r="J13" i="1"/>
  <c r="L13" i="1" s="1"/>
  <c r="J161" i="9" l="1"/>
  <c r="J162" i="9" s="1"/>
  <c r="J163" i="9" s="1"/>
  <c r="H162" i="9"/>
  <c r="H163" i="9" s="1"/>
  <c r="H283" i="9"/>
  <c r="J282" i="9"/>
  <c r="J283" i="9" s="1"/>
  <c r="J357" i="9" s="1"/>
  <c r="H240" i="9"/>
  <c r="J239" i="9"/>
  <c r="J240" i="9" s="1"/>
  <c r="J210" i="9"/>
  <c r="J211" i="9" s="1"/>
  <c r="H264" i="9"/>
  <c r="E15" i="6"/>
  <c r="M12" i="6"/>
  <c r="M5" i="2"/>
  <c r="O5" i="2" s="1"/>
  <c r="AG5" i="2" s="1"/>
  <c r="M13" i="6"/>
  <c r="E13" i="3"/>
  <c r="F13" i="3" s="1"/>
  <c r="M14" i="6"/>
  <c r="L359" i="9"/>
  <c r="AS5" i="2"/>
  <c r="F12" i="14"/>
  <c r="F15" i="14" s="1"/>
  <c r="M13" i="14" s="1"/>
  <c r="L9" i="2"/>
  <c r="D15" i="14"/>
  <c r="M15" i="12"/>
  <c r="M15" i="16"/>
  <c r="F13" i="10"/>
  <c r="F15" i="10" s="1"/>
  <c r="D15" i="10"/>
  <c r="L7" i="2" s="1"/>
  <c r="O7" i="2" s="1"/>
  <c r="E12" i="8"/>
  <c r="I359" i="9"/>
  <c r="S11" i="2"/>
  <c r="V11" i="2" s="1"/>
  <c r="AG11" i="2"/>
  <c r="AG10" i="2"/>
  <c r="I29" i="1"/>
  <c r="K29" i="1"/>
  <c r="J14" i="1"/>
  <c r="L14" i="1" s="1"/>
  <c r="O9" i="2" l="1"/>
  <c r="AG9" i="2" s="1"/>
  <c r="D11" i="8"/>
  <c r="J359" i="9"/>
  <c r="M23" i="16"/>
  <c r="L24" i="16" s="1"/>
  <c r="M24" i="16" s="1"/>
  <c r="T10" i="2" s="1"/>
  <c r="BN10" i="2" s="1"/>
  <c r="P10" i="2"/>
  <c r="M15" i="6"/>
  <c r="M23" i="6" s="1"/>
  <c r="L24" i="6" s="1"/>
  <c r="M24" i="6" s="1"/>
  <c r="T5" i="2" s="1"/>
  <c r="BN5" i="2" s="1"/>
  <c r="S5" i="2"/>
  <c r="E15" i="8"/>
  <c r="M6" i="2" s="1"/>
  <c r="M4" i="2" s="1"/>
  <c r="M12" i="2" s="1"/>
  <c r="E12" i="3"/>
  <c r="E15" i="3" s="1"/>
  <c r="M23" i="12"/>
  <c r="L24" i="12" s="1"/>
  <c r="M24" i="12" s="1"/>
  <c r="M26" i="12" s="1"/>
  <c r="P8" i="2"/>
  <c r="M14" i="14"/>
  <c r="M11" i="14"/>
  <c r="M12" i="14"/>
  <c r="AG7" i="2"/>
  <c r="M11" i="10"/>
  <c r="M13" i="10"/>
  <c r="M12" i="10"/>
  <c r="M14" i="10"/>
  <c r="H359" i="9" l="1"/>
  <c r="F11" i="3"/>
  <c r="F11" i="8"/>
  <c r="D12" i="8"/>
  <c r="M26" i="16"/>
  <c r="L25" i="16"/>
  <c r="S10" i="2"/>
  <c r="V10" i="2" s="1"/>
  <c r="AS10" i="2"/>
  <c r="L25" i="6"/>
  <c r="M26" i="6"/>
  <c r="V5" i="2"/>
  <c r="L25" i="12"/>
  <c r="T8" i="2"/>
  <c r="M15" i="14"/>
  <c r="M23" i="14" s="1"/>
  <c r="L24" i="14" s="1"/>
  <c r="M24" i="14" s="1"/>
  <c r="T9" i="2" s="1"/>
  <c r="BN9" i="2" s="1"/>
  <c r="M15" i="10"/>
  <c r="F12" i="8" l="1"/>
  <c r="F15" i="8" s="1"/>
  <c r="D15" i="8"/>
  <c r="L6" i="2" s="1"/>
  <c r="D15" i="3"/>
  <c r="F12" i="3"/>
  <c r="F15" i="3" s="1"/>
  <c r="M12" i="3" s="1"/>
  <c r="P9" i="2"/>
  <c r="AS9" i="2" s="1"/>
  <c r="L25" i="14"/>
  <c r="M26" i="14"/>
  <c r="M23" i="10"/>
  <c r="P7" i="2"/>
  <c r="O6" i="2" l="1"/>
  <c r="L4" i="2"/>
  <c r="L12" i="2" s="1"/>
  <c r="M14" i="8"/>
  <c r="M11" i="8"/>
  <c r="M13" i="8"/>
  <c r="M12" i="8"/>
  <c r="M13" i="3"/>
  <c r="M11" i="3"/>
  <c r="M14" i="3"/>
  <c r="S9" i="2"/>
  <c r="V9" i="2" s="1"/>
  <c r="AS7" i="2"/>
  <c r="S7" i="2"/>
  <c r="S8" i="2"/>
  <c r="AS8" i="2"/>
  <c r="L24" i="10"/>
  <c r="M24" i="10" s="1"/>
  <c r="L25" i="10"/>
  <c r="O4" i="2"/>
  <c r="AG6" i="2"/>
  <c r="M15" i="8" l="1"/>
  <c r="M23" i="8" s="1"/>
  <c r="M15" i="3"/>
  <c r="M23" i="3" s="1"/>
  <c r="L24" i="3" s="1"/>
  <c r="M24" i="3" s="1"/>
  <c r="M26" i="3" s="1"/>
  <c r="BN8" i="2"/>
  <c r="V8" i="2"/>
  <c r="M26" i="10"/>
  <c r="T7" i="2"/>
  <c r="BN7" i="2" s="1"/>
  <c r="AG4" i="2"/>
  <c r="AG12" i="2" s="1"/>
  <c r="O12" i="2"/>
  <c r="H17" i="1" s="1"/>
  <c r="P6" i="2" l="1"/>
  <c r="L25" i="3"/>
  <c r="V7" i="2"/>
  <c r="J17" i="1"/>
  <c r="L17" i="1" s="1"/>
  <c r="H18" i="1"/>
  <c r="J18" i="1" s="1"/>
  <c r="L18" i="1" s="1"/>
  <c r="J24" i="1"/>
  <c r="L24" i="1" s="1"/>
  <c r="P4" i="2"/>
  <c r="AS6" i="2"/>
  <c r="S6" i="2"/>
  <c r="L24" i="8"/>
  <c r="M24" i="8" s="1"/>
  <c r="M26" i="8" l="1"/>
  <c r="T6" i="2"/>
  <c r="V6" i="2" s="1"/>
  <c r="V4" i="2" s="1"/>
  <c r="S4" i="2"/>
  <c r="S12" i="2" s="1"/>
  <c r="L25" i="8"/>
  <c r="AS4" i="2"/>
  <c r="AS12" i="2" s="1"/>
  <c r="P12" i="2"/>
  <c r="H22" i="1" s="1"/>
  <c r="V12" i="2" l="1"/>
  <c r="T4" i="2"/>
  <c r="BN6" i="2"/>
  <c r="J22" i="1"/>
  <c r="L22" i="1" s="1"/>
  <c r="H29" i="1"/>
  <c r="J29" i="1" s="1"/>
  <c r="L29" i="1" l="1"/>
  <c r="J30" i="1"/>
  <c r="L30" i="1" s="1"/>
  <c r="T12" i="2"/>
  <c r="BN4" i="2"/>
  <c r="BN12" i="2" s="1"/>
  <c r="J31" i="1" l="1"/>
  <c r="L31" i="1" s="1"/>
  <c r="L3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" authorId="0" shapeId="0" xr:uid="{00000000-0006-0000-0100-000001000000}">
      <text>
        <r>
          <rPr>
            <sz val="9"/>
            <color indexed="81"/>
            <rFont val="Segoe UI"/>
            <family val="2"/>
            <charset val="238"/>
          </rPr>
          <t>Údaj v tomto stĺpci:
S - stavebný objekt
P - prevádzkový súbor</t>
        </r>
      </text>
    </comment>
  </commentList>
</comments>
</file>

<file path=xl/sharedStrings.xml><?xml version="1.0" encoding="utf-8"?>
<sst xmlns="http://schemas.openxmlformats.org/spreadsheetml/2006/main" count="3618" uniqueCount="1015">
  <si>
    <t>Súhrnný list stavby</t>
  </si>
  <si>
    <t>Názov stavby:</t>
  </si>
  <si>
    <t>Miesto stavby:</t>
  </si>
  <si>
    <t>Odberateľ:</t>
  </si>
  <si>
    <t/>
  </si>
  <si>
    <t>IČO:</t>
  </si>
  <si>
    <t>Adresa:</t>
  </si>
  <si>
    <t>DRČ:</t>
  </si>
  <si>
    <t>Por.</t>
  </si>
  <si>
    <t>Hl.</t>
  </si>
  <si>
    <t>Náklady na</t>
  </si>
  <si>
    <t xml:space="preserve">                  Náklady investičnej výstavby</t>
  </si>
  <si>
    <t>Náklady z</t>
  </si>
  <si>
    <t>Celkové</t>
  </si>
  <si>
    <t>č.</t>
  </si>
  <si>
    <t>stavebná časť</t>
  </si>
  <si>
    <t>technolog. časť</t>
  </si>
  <si>
    <t>celkom</t>
  </si>
  <si>
    <t>inv. prostried.</t>
  </si>
  <si>
    <t>náklady</t>
  </si>
  <si>
    <t>A</t>
  </si>
  <si>
    <t>Projektové a prieskumné práce</t>
  </si>
  <si>
    <t>B</t>
  </si>
  <si>
    <t>Prevádzkové súbory</t>
  </si>
  <si>
    <t>z toho:</t>
  </si>
  <si>
    <t>dodávky</t>
  </si>
  <si>
    <t>montáž a dopl. náklady</t>
  </si>
  <si>
    <t>C</t>
  </si>
  <si>
    <t>Stavebné objekty</t>
  </si>
  <si>
    <t>základné náklady</t>
  </si>
  <si>
    <t>HZS a dopl. náklady</t>
  </si>
  <si>
    <t>D</t>
  </si>
  <si>
    <t>Stroje, zariadenie, inventár</t>
  </si>
  <si>
    <t>E</t>
  </si>
  <si>
    <t>Umelecké diela</t>
  </si>
  <si>
    <t>F</t>
  </si>
  <si>
    <t>Vedľajšie náklady</t>
  </si>
  <si>
    <t>G</t>
  </si>
  <si>
    <t>Ostatné náklady</t>
  </si>
  <si>
    <t>H</t>
  </si>
  <si>
    <t>Rezerva</t>
  </si>
  <si>
    <t>I</t>
  </si>
  <si>
    <t>Ostatné investície</t>
  </si>
  <si>
    <t>J</t>
  </si>
  <si>
    <t>Nehmotný investičný majetok</t>
  </si>
  <si>
    <t>K</t>
  </si>
  <si>
    <t>Prevádzkové náklady</t>
  </si>
  <si>
    <t>L</t>
  </si>
  <si>
    <t>Kompletačná činnosť</t>
  </si>
  <si>
    <t>Celkové náklady</t>
  </si>
  <si>
    <t>DPH</t>
  </si>
  <si>
    <t>z čiastky</t>
  </si>
  <si>
    <t>Cena celkom s DPH</t>
  </si>
  <si>
    <t>Spracoval:</t>
  </si>
  <si>
    <t>Projektant:</t>
  </si>
  <si>
    <t>Dňa:</t>
  </si>
  <si>
    <t>Pečiatka a podpis</t>
  </si>
  <si>
    <t>Názov stavby, objektu, časti alebo PS</t>
  </si>
  <si>
    <t>HSV</t>
  </si>
  <si>
    <t>PSV</t>
  </si>
  <si>
    <t>M-CE</t>
  </si>
  <si>
    <t>Iné</t>
  </si>
  <si>
    <t>ZRN</t>
  </si>
  <si>
    <t>ORN</t>
  </si>
  <si>
    <t>ZRN+ORN</t>
  </si>
  <si>
    <t>NUS</t>
  </si>
  <si>
    <t>IN</t>
  </si>
  <si>
    <t>ON</t>
  </si>
  <si>
    <t>Spolu bez DPH</t>
  </si>
  <si>
    <t>DPH - 1.sadzba</t>
  </si>
  <si>
    <t>DPH - 2.sadzba</t>
  </si>
  <si>
    <t>Spolu s DPH</t>
  </si>
  <si>
    <t>Prípočet - odpočet</t>
  </si>
  <si>
    <t>Hl. A - Projektové a prieskumné práce</t>
  </si>
  <si>
    <t>Hl. B - Prevádzkové súbory - dodávky</t>
  </si>
  <si>
    <t>Hl. B - Prevádzkové súbory - montáž a dopl. náklady</t>
  </si>
  <si>
    <t>Hl. C - Stavebné objekty - základné náklady</t>
  </si>
  <si>
    <t>Hl. C - Stavebné objekty - HZS a dopl. náklady</t>
  </si>
  <si>
    <t>Hl. D - Stroje, zariadenie, inventár</t>
  </si>
  <si>
    <t>Hl. E - Umelecké diela</t>
  </si>
  <si>
    <t>Hl. F - Vedľajšie náklady</t>
  </si>
  <si>
    <t>Hl. G - Ostatné náklady</t>
  </si>
  <si>
    <t>Hl. H - Rezerva</t>
  </si>
  <si>
    <t>Hl. I - Ostatné investície</t>
  </si>
  <si>
    <t>Hl. J - Nehmotný investičný majetok</t>
  </si>
  <si>
    <t>Hl. K - Prevádzkové náklady</t>
  </si>
  <si>
    <t>Hl. L - Kompletačná činnosť</t>
  </si>
  <si>
    <t>montáž</t>
  </si>
  <si>
    <t>dodávka</t>
  </si>
  <si>
    <t>spolu</t>
  </si>
  <si>
    <t>staveb.časť</t>
  </si>
  <si>
    <t>technol. časť</t>
  </si>
  <si>
    <t>náklady z IP</t>
  </si>
  <si>
    <t>základ</t>
  </si>
  <si>
    <t>S</t>
  </si>
  <si>
    <t>Spolu:</t>
  </si>
  <si>
    <t>Stavba : PREVÁDZKOVÁ BUDOVA DŽK - STANICA ĎERMEĽ</t>
  </si>
  <si>
    <t>DŹK, ČERMEĽ</t>
  </si>
  <si>
    <t>Rekapitulácia nákladov stavby v EUR</t>
  </si>
  <si>
    <t>Ing. Milan GAJDOŠ, stavebný cenár</t>
  </si>
  <si>
    <t>MGR. ART. TOMÁŠ HAVIAR</t>
  </si>
  <si>
    <t>Gogoľova 3939/18</t>
  </si>
  <si>
    <t>03601 MARTIN</t>
  </si>
  <si>
    <t>KS :</t>
  </si>
  <si>
    <t>OZ DŽK, o.z.</t>
  </si>
  <si>
    <t>Aténska 15</t>
  </si>
  <si>
    <t>SO / PS</t>
  </si>
  <si>
    <t xml:space="preserve">Odberateľ: </t>
  </si>
  <si>
    <t xml:space="preserve">Spracoval: Ing. Milan GAJDOŠ, stavebný cenár       </t>
  </si>
  <si>
    <t>V module</t>
  </si>
  <si>
    <t>Hlavička1</t>
  </si>
  <si>
    <t>Mena</t>
  </si>
  <si>
    <t>Hlavička2</t>
  </si>
  <si>
    <t>Obdobie</t>
  </si>
  <si>
    <t xml:space="preserve">Projektant: MGR. ART. TOMÁŠ HAVIAR </t>
  </si>
  <si>
    <t xml:space="preserve">JKSO : </t>
  </si>
  <si>
    <t>Rozpočet</t>
  </si>
  <si>
    <t>Prehľad rozpočtových nákladov v</t>
  </si>
  <si>
    <t>EUR</t>
  </si>
  <si>
    <t>Čerpanie</t>
  </si>
  <si>
    <t>Súpis vykonaných prác a dodávok v</t>
  </si>
  <si>
    <t>za obdobie</t>
  </si>
  <si>
    <t>Mesiac 2011</t>
  </si>
  <si>
    <t>VK</t>
  </si>
  <si>
    <t>Prehľad kalkulovaných nákladov v</t>
  </si>
  <si>
    <t>VF</t>
  </si>
  <si>
    <t>Objekt : 01_Prevádzková budova</t>
  </si>
  <si>
    <t>Časť : Architektúra</t>
  </si>
  <si>
    <t>Ing. Milan Gajdoš</t>
  </si>
  <si>
    <t xml:space="preserve">Prehľad rozpočtových nákladov v EUR  </t>
  </si>
  <si>
    <t>Kód</t>
  </si>
  <si>
    <t>Kód položky</t>
  </si>
  <si>
    <t>Popis položky, stavebného dielu, remesla,</t>
  </si>
  <si>
    <t>Množstvo</t>
  </si>
  <si>
    <t>Jednotková</t>
  </si>
  <si>
    <t>Konštrukcie</t>
  </si>
  <si>
    <t>Špecifikovaný</t>
  </si>
  <si>
    <t>Spolu</t>
  </si>
  <si>
    <t>Hmotnosť v tonách</t>
  </si>
  <si>
    <t>Suť v tonách</t>
  </si>
  <si>
    <t>Pozícia</t>
  </si>
  <si>
    <t>Vyňatý</t>
  </si>
  <si>
    <t>Vysoká sadzba</t>
  </si>
  <si>
    <t>Typ</t>
  </si>
  <si>
    <t>Nh</t>
  </si>
  <si>
    <t>X</t>
  </si>
  <si>
    <t>Y</t>
  </si>
  <si>
    <t>Klasifikácia</t>
  </si>
  <si>
    <t>Katalógové</t>
  </si>
  <si>
    <t>číslo</t>
  </si>
  <si>
    <t>cen.</t>
  </si>
  <si>
    <t>výkaz-výmer</t>
  </si>
  <si>
    <t>výmera</t>
  </si>
  <si>
    <t>cena</t>
  </si>
  <si>
    <t>materiál</t>
  </si>
  <si>
    <t>%</t>
  </si>
  <si>
    <t>rozpočtované</t>
  </si>
  <si>
    <t>od začiatku</t>
  </si>
  <si>
    <t>dodatok</t>
  </si>
  <si>
    <t>z režimu stavba</t>
  </si>
  <si>
    <t>DPH ( materiál )</t>
  </si>
  <si>
    <t>položky</t>
  </si>
  <si>
    <t>produkcie</t>
  </si>
  <si>
    <t>Ceny</t>
  </si>
  <si>
    <t>PRÁCE A DODÁVKY HSV</t>
  </si>
  <si>
    <t>1 - ZEMNE PRÁCE</t>
  </si>
  <si>
    <t xml:space="preserve">       </t>
  </si>
  <si>
    <t>001</t>
  </si>
  <si>
    <t>m3</t>
  </si>
  <si>
    <t xml:space="preserve">                    </t>
  </si>
  <si>
    <t>45.11.21</t>
  </si>
  <si>
    <t>a</t>
  </si>
  <si>
    <t>272</t>
  </si>
  <si>
    <t>Hĺbenie rýh šírka do 60 cm v horn. tr. 3 do 100 m3</t>
  </si>
  <si>
    <t>Príplatok za lepivosť horniny tr. 3 v rýhach š. do 60 cm</t>
  </si>
  <si>
    <t>Zhotovenie paženia stien výkopu príložné hl. do 4 m</t>
  </si>
  <si>
    <t>m2</t>
  </si>
  <si>
    <t>Odstránenie paženia stien výkopu príložné hl. do 4 m</t>
  </si>
  <si>
    <t>Zhotovenie rozopretia stien príložného paženia hĺbka do 4 m</t>
  </si>
  <si>
    <t>Odstránenie rozopretia stien príložného paženia hĺbka do 4 m</t>
  </si>
  <si>
    <t>Vodorovné premiestnenie výkopu do 3000 m horn. tr. 1-4</t>
  </si>
  <si>
    <t>45.11.24</t>
  </si>
  <si>
    <t>"odpkop"  56,180 =   56,180</t>
  </si>
  <si>
    <t>"hĺbenie rýh"  35,484 =   35,484</t>
  </si>
  <si>
    <t xml:space="preserve">1 - ZEMNE PRÁCE  spolu: </t>
  </si>
  <si>
    <t>2 - ZÁKLADY</t>
  </si>
  <si>
    <t>45.25.21</t>
  </si>
  <si>
    <t>011</t>
  </si>
  <si>
    <t>45.25.32</t>
  </si>
  <si>
    <t>45.25.50</t>
  </si>
  <si>
    <t xml:space="preserve">2 - ZÁKLADY  spolu: </t>
  </si>
  <si>
    <t>3 - ZVISLÉ A KOMPLETNÉ KONŠTRUKCIE</t>
  </si>
  <si>
    <t>.</t>
  </si>
  <si>
    <t>m</t>
  </si>
  <si>
    <t xml:space="preserve">3 - ZVISLÉ A KOMPLETNÉ KONŠTRUKCIE  spolu: </t>
  </si>
  <si>
    <t>4 - VODOROVNÉ KONŠTRUKCIE</t>
  </si>
  <si>
    <t>t</t>
  </si>
  <si>
    <t xml:space="preserve">4 - VODOROVNÉ KONŠTRUKCIE  spolu: </t>
  </si>
  <si>
    <t>6 - ÚPRAVY POVRCHOV, PODLAHY, VÝPLNE</t>
  </si>
  <si>
    <t>Vnútorná tenkovrstvová minerálna omietka stien so zatieranou štruktúrou Prince Color MSP-BASF hr. zrna 2,5 mm</t>
  </si>
  <si>
    <t xml:space="preserve">  .  .  </t>
  </si>
  <si>
    <t>2*(0,8+1,4)*0,200+(0,8+2*1,98)*0,200 =   1,832</t>
  </si>
  <si>
    <t>"m.č. 1.02"   2*(3,750+1,540)*2,400-0,8*1,4-0,8*1,98-0,7*1,98*3 =   18,530</t>
  </si>
  <si>
    <t>2*(0,8+1,4)*0,200+(0,8+1,98*2) =   5,640</t>
  </si>
  <si>
    <t>"m.č. 1.03"   2*(1,845+1,75)*2,400-0,7*1,98-0,4*0,4 =   15,710</t>
  </si>
  <si>
    <t>2*(0,4+0,4)*0,2 =   0,320</t>
  </si>
  <si>
    <t>"m.č. 1.04"   2*(2,675+1,750)*2,400+0,7*1,98-0,4*0,4 =   22,466</t>
  </si>
  <si>
    <t>2*(0,4+0,4)*0,200+(2*0,9+0,1)*2,400 =   4,880</t>
  </si>
  <si>
    <t>"m.č. 1.05"    2*(4,3+3,44)*2,4-0,8*1,4-0,8*1,98-2*0,6*1,98 =   32,072</t>
  </si>
  <si>
    <t>2*(0,8+1,4)*0,2+(0,8+2*1,98)*0,2 =   1,832</t>
  </si>
  <si>
    <t>"m.č. 1.06"    2*(0,91*1,75)*2,4-0,4*0,4-0,6*1,98 =   6,296</t>
  </si>
  <si>
    <t>"m.č. 1.07"     2*(1,87+1,54)*2,4-0,6*1,98 =   15,180</t>
  </si>
  <si>
    <t>"m.č. 1.08"     2*(4,52+3,44)*2,4-0,7*1,98-0,8*1,4*3-0,8*1,98 =   31,878</t>
  </si>
  <si>
    <t>2*0,5*2,4+2*(0,8+1,4)*4+(0,8+1,98*2) =   24,760</t>
  </si>
  <si>
    <t>2*(19,89-2*0,250)*1,250+2*3,44*1,25 =   57,075</t>
  </si>
  <si>
    <t>"odpočet kerm. obklad" -57,328 =   -57,328</t>
  </si>
  <si>
    <t>Základná penetrácia pre vnútorné nátery, Prince Color Multigrund PGM-BASF</t>
  </si>
  <si>
    <t>Potiahnutie vnút. stien sklovláknitým pletivom vtlačeným do tmelu</t>
  </si>
  <si>
    <t>45.41.10</t>
  </si>
  <si>
    <t>2*19,89*1,690 =   67,228</t>
  </si>
  <si>
    <t>2*4,180*1,690-(0,75*1,600) =   12,928</t>
  </si>
  <si>
    <t>2*1/2*4,180*1,300 =   5,434</t>
  </si>
  <si>
    <t>20,15*2,480-3*0,400*0,400 =   49,492</t>
  </si>
  <si>
    <t>4,180*2,480-0,800*1,400 =   9,246</t>
  </si>
  <si>
    <t>4,180*2,480-2*0,800*1,400 =   8,126</t>
  </si>
  <si>
    <t>20,150*2,480-0,800*1,980*3-0,800*1,400*5 =   39,620</t>
  </si>
  <si>
    <t>"ostenia okien a dverí"</t>
  </si>
  <si>
    <t>2*(0,800+1,400)*0,120*9 =   4,752</t>
  </si>
  <si>
    <t>(0,800+2*1,980)*0,120*3 =   1,714</t>
  </si>
  <si>
    <t>2*(0,400+0,400)*0,120*3 =   0,576</t>
  </si>
  <si>
    <t>-15,161 =   -15,161</t>
  </si>
  <si>
    <t>6*0,100*2,480+4*0,100*0,400+0,100*4,000+4*0,100*0,800+2*0,100*1,000+0,100*2,400 =   2,808</t>
  </si>
  <si>
    <t>(0,88+1,44+1,82+0,82+0,87)*0,100 =   0,583</t>
  </si>
  <si>
    <t>0,100*2,480*19+4*0,100*0,800+0,100*0,800*10+0,100*0,750*4+0,100*1,500*2 =   6,432</t>
  </si>
  <si>
    <t>0,100*1,200*6+0,100*0,800*4+0,100*1,200*4 =   1,520</t>
  </si>
  <si>
    <t>0,100*(2,600+2,500+2,500+2,500) =   1,010</t>
  </si>
  <si>
    <t>MAT</t>
  </si>
  <si>
    <t>kus</t>
  </si>
  <si>
    <t>l</t>
  </si>
  <si>
    <t>Zateplenie stien Ceretherm VWS IMPACTUM polystyrén 12 cm, variant C</t>
  </si>
  <si>
    <t>2*20,150*2,480 =   99,944</t>
  </si>
  <si>
    <t>2*4,180*2,480 =   20,733</t>
  </si>
  <si>
    <t>-3*0,400*0,400-3*0,800*1,98-9*0,800*1,400 =   -15,312</t>
  </si>
  <si>
    <t>Zateplenie sokla Ceretherm VWS IMPACTUM EPS soklová doska 5 cm, variant C</t>
  </si>
  <si>
    <t>20,150*0,500*2 =   20,150</t>
  </si>
  <si>
    <t>4,180*0,500*2 =   4,180</t>
  </si>
  <si>
    <t>Mazanina z betónu prostého tr. C16/20 hr. 5-8 cm</t>
  </si>
  <si>
    <t>(14,80+5,80+3,30+4,60+14,80+1,60+2,90+15,55)*0,060 =   3,801</t>
  </si>
  <si>
    <t>Mazanina z betónu prostého tr. C12/15 hr. 12-24 cm</t>
  </si>
  <si>
    <t>3,940*19,890*0,150 =   11,755</t>
  </si>
  <si>
    <t>Prípl. za stiahnutie povrchu mazaniny pred vlož. výstuže hr. do 24 cm</t>
  </si>
  <si>
    <t>Výstuž betónových mazanín zo zvarovaných sietí Kari</t>
  </si>
  <si>
    <t>3,940*19,890*3,24*1,1/1000" KY50 8/8  50/50" =   0,279</t>
  </si>
  <si>
    <t>(14,80+5,80+3,30+4,60+14,80+1,60+2,90+15,55)*3,24*1,1/1000 =   0,226</t>
  </si>
  <si>
    <t>Násyp zo štrkopiesku 0-32 tr. I</t>
  </si>
  <si>
    <t>+(4,290+2*0,500)*(20,240+2*0,500)*0,500 =   56,180</t>
  </si>
  <si>
    <t>;++ Medzisúčet: =   56,180</t>
  </si>
  <si>
    <t>-(2,740-0,600)*0,300*0,250 =   -0,161</t>
  </si>
  <si>
    <t>-(1,550-0,600)*0,300*0,250 =   -0,071</t>
  </si>
  <si>
    <t>-20,240*0,300*0,250 =   -1,518</t>
  </si>
  <si>
    <t>-0,870*0,300*0,250 =   -0,065</t>
  </si>
  <si>
    <t>-0,950*0,300*0,250-2,140*0,300*0,250 =   -0,232</t>
  </si>
  <si>
    <t>-0,950*0,300*0,250 =   -0,071</t>
  </si>
  <si>
    <t>-2,140*0,300*0,250 =   -0,161</t>
  </si>
  <si>
    <t>-0,500*0,750*0,250 =   -0,094</t>
  </si>
  <si>
    <t>;++ Medzisúčet: =   -4,355</t>
  </si>
  <si>
    <t>Poter anhydridový samonivelizačný hr. do 20 mm zo suchých zmesí</t>
  </si>
  <si>
    <t>"na strope podkrovia"</t>
  </si>
  <si>
    <t>3,440*(19,890-2*0,250) =   66,702</t>
  </si>
  <si>
    <t>Osadenie dverných zárubní drevených do 2,5 m2 s montážnou penou</t>
  </si>
  <si>
    <t>45.42.11</t>
  </si>
  <si>
    <t>Zárubňa - hr.steny 7-15 cm - DÝHA DB, BK, RAL 9003</t>
  </si>
  <si>
    <t>20.30.11</t>
  </si>
  <si>
    <t>Zárubňa - hr.steny 16-25 cm - DÝHA DB, BK, RAL 9003</t>
  </si>
  <si>
    <t>Osadenie parapetných dosák drevených š. do 25 cm</t>
  </si>
  <si>
    <t>"okná v 1.NP"   8*0,800 =   6,400</t>
  </si>
  <si>
    <t xml:space="preserve">6 - ÚPRAVY POVRCHOV, PODLAHY, VÝPLNE  spolu: </t>
  </si>
  <si>
    <t>9 - OSTATNÉ KONŠTRUKCIE A PRÁCE</t>
  </si>
  <si>
    <t>003</t>
  </si>
  <si>
    <t>Montáž lešenia radového rámového ťažkého, zaťaženie do 300 kg/m2 š do 1,2 m v do 10 m</t>
  </si>
  <si>
    <t>4,2*5,71*2 =   47,964</t>
  </si>
  <si>
    <t>(20,150+2*1,1)*(0,300+3,99) =   95,882</t>
  </si>
  <si>
    <t>(20,150+2*1,1)*(0,200+2,48) =   59,898</t>
  </si>
  <si>
    <t>Príplatok k lešeniu radovému rámovému ťažkému š 1,2 m v do 25 m za prvý a ZKD deň použitia</t>
  </si>
  <si>
    <t>Demontáž lešenia radového rámového ťažkého, zaťaženie do 300 kg/m2 š do 1,2 m v do 10 m</t>
  </si>
  <si>
    <t>Profil soklový hliníkový Sl 12</t>
  </si>
  <si>
    <t>2*(20,15+4,18) =   48,660</t>
  </si>
  <si>
    <t>Lišta rohová</t>
  </si>
  <si>
    <t>4*2,480 =   9,920</t>
  </si>
  <si>
    <t>Profil okenný, dverový dilatačný</t>
  </si>
  <si>
    <t>3*0,4*3 =   3,600</t>
  </si>
  <si>
    <t>3*1,98*2 =   11,880</t>
  </si>
  <si>
    <t>(0,8+2*1,400)*9 =   32,400</t>
  </si>
  <si>
    <t>Lišta PVC s odkvapovým nosom</t>
  </si>
  <si>
    <t>0,400*3 =   1,200</t>
  </si>
  <si>
    <t>0,800*12 =   9,600</t>
  </si>
  <si>
    <t>Presun hmôt pre budovy murované výšky do 6 m</t>
  </si>
  <si>
    <t>45.21.6*</t>
  </si>
  <si>
    <t xml:space="preserve">9 - OSTATNÉ KONŠTRUKCIE A PRÁCE  spolu: </t>
  </si>
  <si>
    <t xml:space="preserve">PRÁCE A DODÁVKY HSV  spolu: </t>
  </si>
  <si>
    <t>PRÁCE A DODÁVKY PSV</t>
  </si>
  <si>
    <t>711 - Izolácie proti vode a vlhkosti</t>
  </si>
  <si>
    <t xml:space="preserve">711 - Izolácie proti vode a vlhkosti  spolu: </t>
  </si>
  <si>
    <t>713 - Izolácie tepelné</t>
  </si>
  <si>
    <t>713</t>
  </si>
  <si>
    <t>Montáž tep. izolácie podláh 1 x položenie</t>
  </si>
  <si>
    <t>45.32.11</t>
  </si>
  <si>
    <t>"podlaha prízemia"  14,80+5,80+3,30+4,60+14,80+1,60+2,90+15,55 =   63,350</t>
  </si>
  <si>
    <t>Doska izolačná Isover eps 150 S-8 hr.80mm 1000x500mm</t>
  </si>
  <si>
    <t>Montáž tep. izol. striech šikm. priskrutk. medzi krokvy dosky do 30° hr. do 18 cm</t>
  </si>
  <si>
    <t>2*2,3*(19,89-2*0,250) =   89,194</t>
  </si>
  <si>
    <t>Pás tepelnoiz.UNIROL PLUS 180 - 4500 x 1200 mm -hr.18 cm</t>
  </si>
  <si>
    <t>26.82.16</t>
  </si>
  <si>
    <t>Presun hmôt pre izolácie tepelné v objektoch výšky do 6 m</t>
  </si>
  <si>
    <t xml:space="preserve">713 - Izolácie tepelné  spolu: </t>
  </si>
  <si>
    <t>762 - Konštrukcie tesárske</t>
  </si>
  <si>
    <t>45.42.13</t>
  </si>
  <si>
    <t>28.12.10</t>
  </si>
  <si>
    <t xml:space="preserve">762 - Konštrukcie tesárske  spolu: </t>
  </si>
  <si>
    <t>763 - Konštrukcie  - drevostavby</t>
  </si>
  <si>
    <t>763</t>
  </si>
  <si>
    <t>Podhľady sadr. D112 zaves. 2-vrstv. oceľ. konštr. CD, bez tep. izol. GKB 12,5 mm</t>
  </si>
  <si>
    <t>"m.č. 1.01"  14,80 =   14,800</t>
  </si>
  <si>
    <t>"m.č. 1.05"  14,80 =   14,800</t>
  </si>
  <si>
    <t>"m.č. 1.08"  15,55 =   15,550</t>
  </si>
  <si>
    <t>Podhľady sadr. D112 zaves. 2-vrstv. oceľ. konštr. CD, bez tep. iz. GKBI 12,5 mm</t>
  </si>
  <si>
    <t>"m.č. 1.02"  5,80 =   5,800</t>
  </si>
  <si>
    <t>Podkrovie sadr. K311 s tep. izol. a parozabr. 2-vrst. drev. konš. GKBI 12,5 mm</t>
  </si>
  <si>
    <t>(2*1,6+0,6)*(19,89-2*0,250) =   73,682</t>
  </si>
  <si>
    <t>Presun hmôt pre drevostavby v objektoch výšky do 12 m</t>
  </si>
  <si>
    <t xml:space="preserve">763 - Konštrukcie  - drevostavby  spolu: </t>
  </si>
  <si>
    <t>764 - Konštrukcie klampiarske</t>
  </si>
  <si>
    <t>764</t>
  </si>
  <si>
    <t>45.22.13</t>
  </si>
  <si>
    <t>ks</t>
  </si>
  <si>
    <t>Oplechovanie z TiZn predzvetraný bridlicovo šedý (SG) strešných okien rozvinutej plochy do 1,5 m2</t>
  </si>
  <si>
    <t>3  "Velux okná " =   3,000</t>
  </si>
  <si>
    <t>Presun hmôt pre klampiarske konštr. v objektoch výšky do 6 m</t>
  </si>
  <si>
    <t xml:space="preserve">764 - Konštrukcie klampiarske  spolu: </t>
  </si>
  <si>
    <t>765 - Krytiny tvrdé</t>
  </si>
  <si>
    <t>765</t>
  </si>
  <si>
    <t>Zakrytie šik. striech podstreš. hydroiz. fóliou Nicofol 300 gr/m2</t>
  </si>
  <si>
    <t>(4,00+2,75)*(19,890+2*0,450) =   140,333</t>
  </si>
  <si>
    <t>Montáž pokrytia jednoduchej strechy fóliou Jutafol</t>
  </si>
  <si>
    <t>Fólia PE hydroizolčná Jutafol D špeciál 140 g/m2</t>
  </si>
  <si>
    <t>25.21.42</t>
  </si>
  <si>
    <t>Presun hmôt pre krytiny tvrdé na objektoch výšky do 6 m</t>
  </si>
  <si>
    <t>45.22.12</t>
  </si>
  <si>
    <t xml:space="preserve">765 - Krytiny tvrdé  spolu: </t>
  </si>
  <si>
    <t>766 - Konštrukcie stolárske</t>
  </si>
  <si>
    <t>766</t>
  </si>
  <si>
    <t>Montáž okien kompl. zdv. do zamur. rámov 1-kríd. do 0,40m2</t>
  </si>
  <si>
    <t>1 =   1,000</t>
  </si>
  <si>
    <t>Okno drevené kruhové D 50 cm</t>
  </si>
  <si>
    <t>Montáž dvier kompl. otvár. do zárubne 1-krídl. do 0,8m</t>
  </si>
  <si>
    <t>"m.č. 1.01 ... 70/198 cm, ... š. muriva 20 cm, pravé"  1 =   1,000</t>
  </si>
  <si>
    <t>"m.č. 1.08 ... 70/198 cm, ... š. muriva 20 cm, ľavé"     1 =   1,000</t>
  </si>
  <si>
    <t>"m.č. 1.03 ... 70/198 cm, ... š. muriva 15 cm, ľavé"     1 =   1,000</t>
  </si>
  <si>
    <t>"m.č. 1.04 ... 70/198 cm, ... š. muriva 15 cm, pravé"  1 =   1,000</t>
  </si>
  <si>
    <t>"m.č. 1.05 ... 60/198 cm, ... š. muriva 10 cm, ľavé"     1 =   1,000</t>
  </si>
  <si>
    <t>"m.č. 1.05 ... 60/198 cm, ... š. muriva 10 cm, pravé"  1 =   1,000</t>
  </si>
  <si>
    <t>Dvere vnútorné plné 70x197 DA1</t>
  </si>
  <si>
    <t>Dvere vnútorné hladké 1/3 zasklené 60x197 Prefa</t>
  </si>
  <si>
    <t>Dvere vnútorné hladké 1/3 zasklené 70x197 Prefa</t>
  </si>
  <si>
    <t>Montáž prahov dvier 1-krídl. š. do 10cm</t>
  </si>
  <si>
    <t>Prah dubový dĺžka 60 šírka 7cm</t>
  </si>
  <si>
    <t>Montáž prahov dvier 1-krídl. š. nad 10cm</t>
  </si>
  <si>
    <t>Prah dubový dĺžka 72 šírka 15cm</t>
  </si>
  <si>
    <t>Prah dubový dĺžka 82 šírka 20cm</t>
  </si>
  <si>
    <t>Presun hmôt pre konštr. stolárske v objektoch výšky do 6 m</t>
  </si>
  <si>
    <t xml:space="preserve">766 - Konštrukcie stolárske  spolu: </t>
  </si>
  <si>
    <t>767 - Konštrukcie doplnk. kovové stavebné</t>
  </si>
  <si>
    <t>767</t>
  </si>
  <si>
    <t>Montáž stien a priečok deliacich sanitárnych z dosiek laminov. výšky do 2,0; nožičky 0,1; šírka 1,7 m, dvere š. 0,6 m</t>
  </si>
  <si>
    <t>45.42.12</t>
  </si>
  <si>
    <t>"m.č. 1.03" 1,750*2,0 =   3,500</t>
  </si>
  <si>
    <t>"m.č. 1.07"  1,540*2,0 =   3,080</t>
  </si>
  <si>
    <t>Sanitárna deliaca priečka CL 28 ALU doska lamin. DTD 28 mm v. 2,0; v. nož. 0,1;  dĺ. 1,7; š. dverí 0,6 m</t>
  </si>
  <si>
    <t>36.12.12</t>
  </si>
  <si>
    <t>2,000*1,75*2 =   7,000</t>
  </si>
  <si>
    <t>2,00*1,54 =   3,080</t>
  </si>
  <si>
    <t>Montáž schodov rovných na oceľ. konštr. vretenových</t>
  </si>
  <si>
    <t>kg</t>
  </si>
  <si>
    <t>"Točité schody - ATRIUM HEAVY METAL"   216 =   216,000</t>
  </si>
  <si>
    <t>"Priemer 119cm, pre výšku 280 - 300cm"</t>
  </si>
  <si>
    <t>"určené v štandartnom prevedení pre výšku 280 - 300 cm"</t>
  </si>
  <si>
    <t>"vyrábaná veľkosť O 119cm, 144 cm, 169cm"</t>
  </si>
  <si>
    <t>"výška stupňa 20 cm"</t>
  </si>
  <si>
    <t>"stupne- ohýbaný plech 4mm, protisklzové rýhovanie (slzičky) "</t>
  </si>
  <si>
    <t>"kovové stlpiky zábradlia O 25 mm"</t>
  </si>
  <si>
    <t>"výplne -  6 nerezových prutov O 6 mm"</t>
  </si>
  <si>
    <t>"plastové madlo PE O 40 mm"</t>
  </si>
  <si>
    <t>"Štandardné farby RAL 7012 (tmavo šedá), 9005 (čierna), ďalšie farby + 15%"</t>
  </si>
  <si>
    <t>"možnosť pozinkovanej povrchovej úpravy pre vonkajšie použitie + 30% "</t>
  </si>
  <si>
    <t>Točité schody - ATRIUM HEAVY METAL priemer 119 cm, pre výšku 280-300 cm, pozinkovaná povrchová úprava</t>
  </si>
  <si>
    <t>4+1 =   5,000</t>
  </si>
  <si>
    <t>Presun hmôt pre kovové stav. doplnk. konštr. v objektoch výšky do 6 m</t>
  </si>
  <si>
    <t xml:space="preserve">767 - Konštrukcie doplnk. kovové stavebné  spolu: </t>
  </si>
  <si>
    <t>771 - Podlahy z dlaždíc  keramických</t>
  </si>
  <si>
    <t>771</t>
  </si>
  <si>
    <t>45.43.12</t>
  </si>
  <si>
    <t>"m.č. 1.01"  2*(4,300+3,440)-0,800-0,700 =   13,980</t>
  </si>
  <si>
    <t>"m.č. 1.02"  2*(3,750+1,540)-0,800-0,700*3 =   7,680</t>
  </si>
  <si>
    <t>"m.č. 1.03"</t>
  </si>
  <si>
    <t>"m.č. 1.04"</t>
  </si>
  <si>
    <t>"m.č. 1.05"  2*(4,3+3,44)-2*0,6-0,8 =   13,480</t>
  </si>
  <si>
    <t>"m.č. 1.06"</t>
  </si>
  <si>
    <t>"m.č. 1.07"</t>
  </si>
  <si>
    <t>"m.č. 1.08"2*(4,52+3,44) =   15,920</t>
  </si>
  <si>
    <t>Montáž podláh z dlaždíc keram. rež. hlad. 300x300 do tmelu</t>
  </si>
  <si>
    <t>"m.č. 1.01"  4,300*3,440 =   14,792</t>
  </si>
  <si>
    <t>"m.č. 1.02"  3,750*1,540 =   5,775</t>
  </si>
  <si>
    <t>"m.č. 1.03"  1,845*1,750 =   3,229</t>
  </si>
  <si>
    <t>"m.č. 1.04"   (0,915+0,1+0,76+0,9)*1,75 =   4,681</t>
  </si>
  <si>
    <t>"m.č. 1.05"  4,3*3,44 =   14,792</t>
  </si>
  <si>
    <t>"m.č. 1.06"   0,91*1,75 =   1,593</t>
  </si>
  <si>
    <t>"m.č. 1.07"   1,87*1,54 =   2,880</t>
  </si>
  <si>
    <t>"m.č. 1.08"    4,52*3,44 =   15,549</t>
  </si>
  <si>
    <t>CERESIT CM 17  25 kg</t>
  </si>
  <si>
    <t xml:space="preserve">IDH 305524          </t>
  </si>
  <si>
    <t>CERESIT CE33 Comfort   5 kg šedá</t>
  </si>
  <si>
    <t xml:space="preserve">IDH 1978083         </t>
  </si>
  <si>
    <t>Dlaž. neglaz. slin. TAURUS 300x300x9 I</t>
  </si>
  <si>
    <t>26.30.10</t>
  </si>
  <si>
    <t xml:space="preserve">771 - Podlahy z dlaždíc  keramických  spolu: </t>
  </si>
  <si>
    <t>772 - Podlahy z prírodného kameňa</t>
  </si>
  <si>
    <t>782</t>
  </si>
  <si>
    <t>Montáž obkladu soklov kaskád. doskami z kameňa hr. do 30mm</t>
  </si>
  <si>
    <t>(20,150-0,140)*0,200 =   4,002</t>
  </si>
  <si>
    <t>(20,150-0,140)*0,300 =   6,003</t>
  </si>
  <si>
    <t>2*(4,180-0,140)*0,300 =   2,424</t>
  </si>
  <si>
    <t>26.70.12</t>
  </si>
  <si>
    <t>12,429*1,05 =   13,050</t>
  </si>
  <si>
    <t>Presun hmôt pre kamenné dlažby v objektoch výšky do 6 m</t>
  </si>
  <si>
    <t xml:space="preserve">772 - Podlahy z prírodného kameňa  spolu: </t>
  </si>
  <si>
    <t>781 - Obklady z obkladačiek a dosiek</t>
  </si>
  <si>
    <t>Montáž obkladov stien z obkladačiek hutných, keram. do tmelu 200x100 mm</t>
  </si>
  <si>
    <t>"m.č. 1.03"  2*(1,845+1,75)*2,200-0,7*1,98-0,4*0,4+2*(0,4+0,4)*0,2 =   14,592</t>
  </si>
  <si>
    <t>"m.č. 1.03"  2*(2,675+1,75)*2,200-0,7*1,98-0,4*0,4+2*(0,4+0,4)*0,2 =   18,244</t>
  </si>
  <si>
    <t>"m.č. 1.06" 2*(0,910+1,75)*2,200-0,6*1,98-0,4*0,4+2*(0,4+0,4)*0,2 =   10,676</t>
  </si>
  <si>
    <t>"m.č. 1.07" 2*(1,870+1,54)*2,200-0,6*1,98 =   13,816</t>
  </si>
  <si>
    <t>57,328*2,7 =   154,786</t>
  </si>
  <si>
    <t>57,328*0,4 =   22,931</t>
  </si>
  <si>
    <t>Obkl. por. gl. matn. mramo. 150x200 1A</t>
  </si>
  <si>
    <t>Presun hmôt pre obklady keramické v objektoch výšky do 6 m</t>
  </si>
  <si>
    <t xml:space="preserve">781 - Obklady z obkladačiek a dosiek  spolu: </t>
  </si>
  <si>
    <t>783 - Nátery</t>
  </si>
  <si>
    <t>783</t>
  </si>
  <si>
    <t>Nátery tesárskych konštr. Lastanoxom Q (Bochemit QB-inovovaná náhrada)</t>
  </si>
  <si>
    <t>45.44.22</t>
  </si>
  <si>
    <t>"klieštiny"  2*(0,050+0,160)*2,000*(22*2+1) =   37,800</t>
  </si>
  <si>
    <t>"pomúrnica 12x12"   2*(0,120+0,120)*21,075 =   10,116</t>
  </si>
  <si>
    <t>"trám 12x12"              2*(0,120+0,120)*1,200*6 =   3,456</t>
  </si>
  <si>
    <t>"stĺpik"   2*(0,120+0,120)*3,250*6 =   9,360</t>
  </si>
  <si>
    <t>"krokvy 100x180 mm"  2*(0,100+0,180)*26*(4,260+2,845) =   103,449</t>
  </si>
  <si>
    <t>"okapová väznica 12x16"  2*(0,120+0,160)*21,075 =   11,802</t>
  </si>
  <si>
    <t>"laťovanie"  12*21,075*2*(0,040+0,040) =   40,464</t>
  </si>
  <si>
    <t>"kontralate" (4,260+2,845)*26*2*(0,040+0,040) =   29,557</t>
  </si>
  <si>
    <t xml:space="preserve">783 - Nátery  spolu: </t>
  </si>
  <si>
    <t>784 - Maľby</t>
  </si>
  <si>
    <t>784</t>
  </si>
  <si>
    <t>Maľby dizperzné Caparol Objekt dvojnásobné so základným náterom jednofarebné v miestnostnostiach v. do 3.8</t>
  </si>
  <si>
    <t>"m.č. 1.01"  +3,440*4,300+2*(3,440+4,300)*2,400-0,8*1,400-0,7*1,98-0,8*1,98 =   47,854</t>
  </si>
  <si>
    <t>+2*(0,8+1,4)*0,200+(0,8+2*1,98)*0,200 =   1,832</t>
  </si>
  <si>
    <t>"m.č. 1.02"   +3,750*1,540+2*(3,750+1,540)*2,400-0,8*1,4-0,8*1,98-0,7*1,98*3 =   24,305</t>
  </si>
  <si>
    <t>+2*(0,8+1,4)*0,200+(0,8+1,98*2) =   5,640</t>
  </si>
  <si>
    <t>"m.č. 1.03"   +1,845*1,750+2*(1,845+1,75)*2,400-0,7*1,98-0,4*0,4 =   18,939</t>
  </si>
  <si>
    <t>+2*(0,4+0,4)*0,2 =   0,320</t>
  </si>
  <si>
    <t>"m.č. 1.04"   +2,675*1,750+2*(2,675+1,750)*2,400+0,7*1,98-0,4*0,4 =   27,147</t>
  </si>
  <si>
    <t>+2*(0,4+0,4)*0,200+(2*0,9+0,1)*2,400 =   4,880</t>
  </si>
  <si>
    <t>"m.č. 1.05"    +4,300*3,440+2*(4,3+3,44)*2,4-0,8*1,4-0,8*1,98-2*0,6*1,98 =   46,864</t>
  </si>
  <si>
    <t>+2*(0,8+1,4)*0,2+(0,8+2*1,98)*0,2 =   1,832</t>
  </si>
  <si>
    <t>"m.č. 1.06"    +0,910*1,750+2*(0,91*1,75)*2,4-0,4*0,4-0,6*1,98 =   7,889</t>
  </si>
  <si>
    <t>"m.č. 1.07"     +1,87*1,54+2*(1,87+1,54)*2,4-0,6*1,98 =   18,060</t>
  </si>
  <si>
    <t>"m.č. 1.08"     + 4,520/3,440+2*(4,52+3,44)*2,4-0,7*1,98-0,8*1,4*3-0,8*1,98 =   33,192</t>
  </si>
  <si>
    <t>+2*0,5*2,4+2*(0,8+1,4)*4+(0,8+1,98*2) =   24,760</t>
  </si>
  <si>
    <t>"m.č. 2.01"     +2*(19,89-2*0,250)*1,250+2*3,44*1,25+2*1/2*(3,440+0,700)*1,230 =   62,167</t>
  </si>
  <si>
    <t>(2*1,6+0,7)*(19,89-2*0,25)-3*0,66*1,18-3,14*0,5*0,5/4-0,8*1,98 =   71,504</t>
  </si>
  <si>
    <t>"odpočet plochy keram. obkladov"  -57,328 =   -57,328</t>
  </si>
  <si>
    <t xml:space="preserve">784 - Maľby  spolu: </t>
  </si>
  <si>
    <t xml:space="preserve">PRÁCE A DODÁVKY PSV  spolu: </t>
  </si>
  <si>
    <t>Za rozpočet celkom</t>
  </si>
  <si>
    <t xml:space="preserve">13220-1101   </t>
  </si>
  <si>
    <t xml:space="preserve">13220-1109   </t>
  </si>
  <si>
    <t xml:space="preserve">15110-1201   </t>
  </si>
  <si>
    <t xml:space="preserve">15110-1211   </t>
  </si>
  <si>
    <t xml:space="preserve">15110-1301   </t>
  </si>
  <si>
    <t xml:space="preserve">15110-1311   </t>
  </si>
  <si>
    <t xml:space="preserve">16250-1102   </t>
  </si>
  <si>
    <t xml:space="preserve">61240-8122   </t>
  </si>
  <si>
    <t xml:space="preserve">61240-8191   </t>
  </si>
  <si>
    <t xml:space="preserve">61248-1118   </t>
  </si>
  <si>
    <t xml:space="preserve">62513-4415   </t>
  </si>
  <si>
    <t xml:space="preserve">62513-5122   </t>
  </si>
  <si>
    <t xml:space="preserve">62513-5190   </t>
  </si>
  <si>
    <t xml:space="preserve">63131-2611   </t>
  </si>
  <si>
    <t xml:space="preserve">63131-5511   </t>
  </si>
  <si>
    <t xml:space="preserve">63131-9175   </t>
  </si>
  <si>
    <t xml:space="preserve">63136-2021   </t>
  </si>
  <si>
    <t xml:space="preserve">63157-1004   </t>
  </si>
  <si>
    <t xml:space="preserve">63244-1111   </t>
  </si>
  <si>
    <t xml:space="preserve">64295-2610   </t>
  </si>
  <si>
    <t xml:space="preserve">611 6D2705   </t>
  </si>
  <si>
    <t xml:space="preserve">611 6D2706   </t>
  </si>
  <si>
    <t xml:space="preserve">64895-1411   </t>
  </si>
  <si>
    <t xml:space="preserve">94122-1111   </t>
  </si>
  <si>
    <t xml:space="preserve">94122-1211   </t>
  </si>
  <si>
    <t xml:space="preserve">94122-1811   </t>
  </si>
  <si>
    <t xml:space="preserve">95394-5108   </t>
  </si>
  <si>
    <t xml:space="preserve">95394-5111   </t>
  </si>
  <si>
    <t xml:space="preserve">95394-5112   </t>
  </si>
  <si>
    <t xml:space="preserve">95394-5115   </t>
  </si>
  <si>
    <t xml:space="preserve">99801-1001   </t>
  </si>
  <si>
    <t xml:space="preserve">71312-1111   </t>
  </si>
  <si>
    <t xml:space="preserve">283 1BA238   </t>
  </si>
  <si>
    <t xml:space="preserve">71315-1156   </t>
  </si>
  <si>
    <t xml:space="preserve">631 5C0314   </t>
  </si>
  <si>
    <t xml:space="preserve">99871-3201   </t>
  </si>
  <si>
    <t xml:space="preserve">76313-2110   </t>
  </si>
  <si>
    <t xml:space="preserve">76313-2310   </t>
  </si>
  <si>
    <t xml:space="preserve">76316-1231   </t>
  </si>
  <si>
    <t xml:space="preserve">99876-3201   </t>
  </si>
  <si>
    <t xml:space="preserve">76485-1141   </t>
  </si>
  <si>
    <t xml:space="preserve">99876-4201   </t>
  </si>
  <si>
    <t xml:space="preserve">76510-1130   </t>
  </si>
  <si>
    <t xml:space="preserve">76510-2100   </t>
  </si>
  <si>
    <t xml:space="preserve">283 2B0205   </t>
  </si>
  <si>
    <t xml:space="preserve">99876-5201   </t>
  </si>
  <si>
    <t xml:space="preserve">76662-2221   </t>
  </si>
  <si>
    <t xml:space="preserve">611 10019RX  </t>
  </si>
  <si>
    <t xml:space="preserve">76666-1112   </t>
  </si>
  <si>
    <t xml:space="preserve">611 603210   </t>
  </si>
  <si>
    <t xml:space="preserve">611 604610   </t>
  </si>
  <si>
    <t xml:space="preserve">611 604810   </t>
  </si>
  <si>
    <t xml:space="preserve">76669-5212   </t>
  </si>
  <si>
    <t xml:space="preserve">611 871120   </t>
  </si>
  <si>
    <t xml:space="preserve">76669-5213   </t>
  </si>
  <si>
    <t xml:space="preserve">611 871410   </t>
  </si>
  <si>
    <t xml:space="preserve">611 871620   </t>
  </si>
  <si>
    <t xml:space="preserve">99876-6201   </t>
  </si>
  <si>
    <t xml:space="preserve">7671S-3110   </t>
  </si>
  <si>
    <t xml:space="preserve">615 180CL28  </t>
  </si>
  <si>
    <t xml:space="preserve">76721-2111   </t>
  </si>
  <si>
    <t xml:space="preserve">553 044R90   </t>
  </si>
  <si>
    <t xml:space="preserve">99876-7201   </t>
  </si>
  <si>
    <t xml:space="preserve">77157-5109   </t>
  </si>
  <si>
    <t xml:space="preserve">247 CE0109   </t>
  </si>
  <si>
    <t xml:space="preserve">247 CE0207   </t>
  </si>
  <si>
    <t xml:space="preserve">597 638030   </t>
  </si>
  <si>
    <t xml:space="preserve">77240-2123   </t>
  </si>
  <si>
    <t xml:space="preserve">583 849890   </t>
  </si>
  <si>
    <t xml:space="preserve">99877-2201   </t>
  </si>
  <si>
    <t xml:space="preserve">78144-6342   </t>
  </si>
  <si>
    <t xml:space="preserve">597 812340   </t>
  </si>
  <si>
    <t xml:space="preserve">99878-1201   </t>
  </si>
  <si>
    <t xml:space="preserve">78378-2203   </t>
  </si>
  <si>
    <t xml:space="preserve">78445-3111   </t>
  </si>
  <si>
    <t>Mer.</t>
  </si>
  <si>
    <t>jed.</t>
  </si>
  <si>
    <t>Jednotk.</t>
  </si>
  <si>
    <t xml:space="preserve">Krycí list rozpočtu v EUR  </t>
  </si>
  <si>
    <t>Miesto:</t>
  </si>
  <si>
    <t>Rozpočet:</t>
  </si>
  <si>
    <t>Krycí list rozpočtu v</t>
  </si>
  <si>
    <t xml:space="preserve"> Objekt : 01_Prevádzková budova</t>
  </si>
  <si>
    <t>JKSO :</t>
  </si>
  <si>
    <t>Krycí list splátky v</t>
  </si>
  <si>
    <t xml:space="preserve"> Časť : Architektúra</t>
  </si>
  <si>
    <t>Zmluva č.:</t>
  </si>
  <si>
    <t>Krycí list výrobnej kalkulácie v</t>
  </si>
  <si>
    <t xml:space="preserve"> Odberateľ:</t>
  </si>
  <si>
    <t>DIČ:</t>
  </si>
  <si>
    <t xml:space="preserve"> Dodávateľ:</t>
  </si>
  <si>
    <t xml:space="preserve">OZ DŽK, o.z. </t>
  </si>
  <si>
    <t>KOŠICE</t>
  </si>
  <si>
    <t xml:space="preserve"> Projektant:</t>
  </si>
  <si>
    <t xml:space="preserve">MGR. ART. TOMÁŠ HAVIAR </t>
  </si>
  <si>
    <t>03601</t>
  </si>
  <si>
    <t>MARTIN</t>
  </si>
  <si>
    <t xml:space="preserve"> ZRN</t>
  </si>
  <si>
    <t>Špecifikovaný materiál</t>
  </si>
  <si>
    <t>Spolu ZRN</t>
  </si>
  <si>
    <t>IN - Individuálne náklady</t>
  </si>
  <si>
    <t>NUS - náklady umiestnenia stavby</t>
  </si>
  <si>
    <t xml:space="preserve"> HSV:</t>
  </si>
  <si>
    <t xml:space="preserve"> Práce nadčas</t>
  </si>
  <si>
    <t xml:space="preserve"> Zariadenie staveniska</t>
  </si>
  <si>
    <t xml:space="preserve"> PSV:</t>
  </si>
  <si>
    <t xml:space="preserve"> Murárske výpomoce</t>
  </si>
  <si>
    <t xml:space="preserve"> Prevádzkové vplyvy</t>
  </si>
  <si>
    <t xml:space="preserve"> MCE:</t>
  </si>
  <si>
    <t xml:space="preserve"> Bez pevnej podlahy</t>
  </si>
  <si>
    <t xml:space="preserve"> Sťažené podmienky</t>
  </si>
  <si>
    <t>Iiné:</t>
  </si>
  <si>
    <t xml:space="preserve"> HZS</t>
  </si>
  <si>
    <t xml:space="preserve"> Vplyv zmien cien vstupov</t>
  </si>
  <si>
    <t xml:space="preserve"> Súčet:</t>
  </si>
  <si>
    <t xml:space="preserve">Súčet riadkov 6 až 9: </t>
  </si>
  <si>
    <t xml:space="preserve">Súčet riadkov 11 až 14: </t>
  </si>
  <si>
    <t>projektant, rozpočtár, cenár</t>
  </si>
  <si>
    <t>dodávateľ, zhotoviteľ</t>
  </si>
  <si>
    <t>ON - ostatné náklady</t>
  </si>
  <si>
    <t>dátum:</t>
  </si>
  <si>
    <t>podpis:</t>
  </si>
  <si>
    <t xml:space="preserve"> Ostatné náklady uvedené v rozpočte</t>
  </si>
  <si>
    <t>pečiatka:</t>
  </si>
  <si>
    <t xml:space="preserve"> Inžinierska činnosť</t>
  </si>
  <si>
    <t xml:space="preserve"> Projektové práce</t>
  </si>
  <si>
    <t xml:space="preserve"> Komplet. činnosť</t>
  </si>
  <si>
    <t xml:space="preserve">Súčet riadkov 16 až 19: </t>
  </si>
  <si>
    <t>odberateľ, obstarávateľ</t>
  </si>
  <si>
    <t xml:space="preserve">Súčet riadkov 5, 10, 15 a 20: </t>
  </si>
  <si>
    <t xml:space="preserve"> DPH   20% z:</t>
  </si>
  <si>
    <t xml:space="preserve"> DPH    0% z:</t>
  </si>
  <si>
    <t xml:space="preserve">Súčet riadkov 21 až 23: </t>
  </si>
  <si>
    <t xml:space="preserve"> Odpočet - prípočet</t>
  </si>
  <si>
    <t xml:space="preserve"> Časť : Bleskozvod</t>
  </si>
  <si>
    <t>vybraný výberovým konaním</t>
  </si>
  <si>
    <t xml:space="preserve"> Časť : </t>
  </si>
  <si>
    <t>04013</t>
  </si>
  <si>
    <t>04013 Košice</t>
  </si>
  <si>
    <t>IČO: 42241189</t>
  </si>
  <si>
    <t xml:space="preserve"> DETSKÁ ŽELEZNICA KOŠICE</t>
  </si>
  <si>
    <t>040 13</t>
  </si>
  <si>
    <t>Košice</t>
  </si>
  <si>
    <t>Južná trieda 43</t>
  </si>
  <si>
    <t>040 01</t>
  </si>
  <si>
    <t>Časť :  Bleskozvod</t>
  </si>
  <si>
    <t>PRÁCE A DODÁVKY M</t>
  </si>
  <si>
    <t>M21 - 155 Elektromontáže</t>
  </si>
  <si>
    <t>921</t>
  </si>
  <si>
    <t>M</t>
  </si>
  <si>
    <t>45.31.1*</t>
  </si>
  <si>
    <t xml:space="preserve">M21 - 155 Elektromontáže  spolu: </t>
  </si>
  <si>
    <t>M48 - Periodické prevádzkové revízie</t>
  </si>
  <si>
    <t>948</t>
  </si>
  <si>
    <t xml:space="preserve">M48 - Periodické prevádzkové revízie  spolu: </t>
  </si>
  <si>
    <t xml:space="preserve">PRÁCE A DODÁVKY M  spolu: </t>
  </si>
  <si>
    <t>čís.</t>
  </si>
  <si>
    <t xml:space="preserve">....Objekt : 1_Prevádzková budova                                                                  </t>
  </si>
  <si>
    <t xml:space="preserve">........Časť : 11 Elektroinštalácia                                                                    </t>
  </si>
  <si>
    <t xml:space="preserve">........Časť : 12 Architektúra                                                                         </t>
  </si>
  <si>
    <t xml:space="preserve">........Časť :  13 Bleskozvod                                                                          </t>
  </si>
  <si>
    <t xml:space="preserve">........Časť : 14 Vykurovanie                                                                          </t>
  </si>
  <si>
    <t xml:space="preserve">........Časť : 15 Zdravotechnika                 </t>
  </si>
  <si>
    <t xml:space="preserve">....Objekt : 2_Areálová splášková kanalizácia                                                      </t>
  </si>
  <si>
    <t xml:space="preserve">Projektant: MGR. ART. TOMÁŠ HAVIAR MGR. ART. TOMÁŠ HAVIAR </t>
  </si>
  <si>
    <t>Časť : Zabezpečovacie zariadenie</t>
  </si>
  <si>
    <t xml:space="preserve">21080-3511   </t>
  </si>
  <si>
    <t>Montáž, kábel koaxiálny uložený pevne VCEOY 50-1,5</t>
  </si>
  <si>
    <t xml:space="preserve">341 802M010  </t>
  </si>
  <si>
    <t>Kábel koaxiálny VCCKY 75-3,7</t>
  </si>
  <si>
    <t>31.30.12</t>
  </si>
  <si>
    <t xml:space="preserve">VCCKY 75-3,7        </t>
  </si>
  <si>
    <t>P.</t>
  </si>
  <si>
    <t>č.:</t>
  </si>
  <si>
    <t xml:space="preserve"> Časť : Elektroinštlácia</t>
  </si>
  <si>
    <t>Časť : Elektroinštalácia</t>
  </si>
  <si>
    <t>hod</t>
  </si>
  <si>
    <t>28.30.13</t>
  </si>
  <si>
    <t>Jednot.</t>
  </si>
  <si>
    <t xml:space="preserve"> Časť : Vykurovanie</t>
  </si>
  <si>
    <t xml:space="preserve"> Časť : Zdravotechnika</t>
  </si>
  <si>
    <t xml:space="preserve"> Časť : 16 Zabezpečovacie zariadenie</t>
  </si>
  <si>
    <t xml:space="preserve"> Objekt : 02_Splášková kanalizácia</t>
  </si>
  <si>
    <t>Časť : Zdravotechnika</t>
  </si>
  <si>
    <t>721 - Vnútorná kanalizácia</t>
  </si>
  <si>
    <t>721</t>
  </si>
  <si>
    <t xml:space="preserve">72117-1109   </t>
  </si>
  <si>
    <t>Potrubie kanal. z PVC-U rúr hrdlových odpadné D 110x2,2</t>
  </si>
  <si>
    <t>45.33.20</t>
  </si>
  <si>
    <t>"vyvedenie stúpačiek na strechu" 2*2,000 =   4,000</t>
  </si>
  <si>
    <t xml:space="preserve">72127-3145   </t>
  </si>
  <si>
    <t>Ventilačné hlavice novodurové pr. 110/600</t>
  </si>
  <si>
    <t xml:space="preserve">99872-1201   </t>
  </si>
  <si>
    <t>Presun hmôt pre vnút. kanalizáciu v objektoch výšky do 6 m</t>
  </si>
  <si>
    <t>45.33.30</t>
  </si>
  <si>
    <t xml:space="preserve">721 - Vnútorná kanalizácia  spolu: </t>
  </si>
  <si>
    <t>725 - Zariaďovacie predmety</t>
  </si>
  <si>
    <t xml:space="preserve">72511-2021   </t>
  </si>
  <si>
    <t>Zách. misa závesná s hlbokým splachovaním odpad vodorovný</t>
  </si>
  <si>
    <t>súbor</t>
  </si>
  <si>
    <t xml:space="preserve">72511-6241   </t>
  </si>
  <si>
    <t>Montáž predstenového systému záchodov do ľahkých stien s kovovou konštrukciou</t>
  </si>
  <si>
    <t xml:space="preserve">642 3GE0021  </t>
  </si>
  <si>
    <t>28.75.11</t>
  </si>
  <si>
    <t xml:space="preserve">111.510.00.1        </t>
  </si>
  <si>
    <t xml:space="preserve">72521-1603   </t>
  </si>
  <si>
    <t>Umývadlo keram pripev. na stenu skrutk biele bez krytu na sifón 600mmm</t>
  </si>
  <si>
    <t xml:space="preserve">72553-9001   </t>
  </si>
  <si>
    <t>Montáž zásobník elektr. prepadový s batériou do 10L</t>
  </si>
  <si>
    <t xml:space="preserve">72582-9601   </t>
  </si>
  <si>
    <t>Montáž batérie umývadlovej jednopákovej do 1 otvoru</t>
  </si>
  <si>
    <t xml:space="preserve">551 440025   </t>
  </si>
  <si>
    <t>29.13.12</t>
  </si>
  <si>
    <t xml:space="preserve">72584-0200   </t>
  </si>
  <si>
    <t>Batéria sprchová nástenná G 1/2 štandardná kvalita</t>
  </si>
  <si>
    <t xml:space="preserve">99872-5201   </t>
  </si>
  <si>
    <t>Presun hmôt pre zariaď. predmety v objektoch výšky do 6 m</t>
  </si>
  <si>
    <t xml:space="preserve">725 - Zariaďovacie predmety  spolu: </t>
  </si>
  <si>
    <t>999 - PSV ostatné</t>
  </si>
  <si>
    <t>700</t>
  </si>
  <si>
    <t xml:space="preserve">99999-7005   </t>
  </si>
  <si>
    <t>Konštrukcie a práce PSV, HZS T5</t>
  </si>
  <si>
    <t>45.34.32</t>
  </si>
  <si>
    <t>"práce neobsiahnuté v projektovej dokumentácii pre stavebné povolenie"  15 =   15,000</t>
  </si>
  <si>
    <t xml:space="preserve">999 - PSV ostatné  spolu: </t>
  </si>
  <si>
    <t>Objekt : 02_Areálová splášková kanalizácia</t>
  </si>
  <si>
    <t xml:space="preserve">13120-1101   </t>
  </si>
  <si>
    <t>Hĺbenie jám nezapaž. v horn. tr. 3 do 100 m3</t>
  </si>
  <si>
    <t>(3,600+2*0,600)*(2,800+2*0,600)*(2,100-0,200+1,860+0,150+0,03+0,120) =   77,952</t>
  </si>
  <si>
    <t xml:space="preserve">13120-1109   </t>
  </si>
  <si>
    <t>Príplatok za lepivosť v horn. tr. 3</t>
  </si>
  <si>
    <t>(3,600+2*0,600)*(2,800+2*0,600)*(2,100-0,200+1,860+0,150+0,03+0,120)*30/100 =   23,386</t>
  </si>
  <si>
    <t>(1,200+1,250)/2*0,600*2,000 =   1,470</t>
  </si>
  <si>
    <t>(1,250+2,000)/2*0,600*15,500 =   15,113</t>
  </si>
  <si>
    <t>(2,000+2,100)/2*0,600*1,000 =   1,230</t>
  </si>
  <si>
    <t>(1,200+1,250)/2*0,600*2,000*30/100 =   0,441</t>
  </si>
  <si>
    <t>(1,250+2,000)/2*0,600*15,500*30/100 =   4,534</t>
  </si>
  <si>
    <t>(2,000+2,100)/2*0,600*1,000*30/100 =   0,369</t>
  </si>
  <si>
    <t xml:space="preserve">15110-1101   </t>
  </si>
  <si>
    <t>Zhotovenie paženia rýh pre podz. vedenie príložné hl. do 2 m</t>
  </si>
  <si>
    <t>2*(1,200+1,250)/2*2,000 =   4,900</t>
  </si>
  <si>
    <t>2*(1,250+2,000)/2*15,500 =   50,375</t>
  </si>
  <si>
    <t>2*(2,000+2,100)/2*1,000 =   4,100</t>
  </si>
  <si>
    <t xml:space="preserve">15110-1111   </t>
  </si>
  <si>
    <t>Odstránenie paženia rýh pre podz. vedenie príložné hl. do 2 m</t>
  </si>
  <si>
    <t>2*((3,600+2*0,600)+(2,800+2*0,600))*(2,100-0,200+1,860+0,150+0,03+0,120) =   71,456</t>
  </si>
  <si>
    <t xml:space="preserve">16110-1101   </t>
  </si>
  <si>
    <t>Zvislé premiestnenie výkopu horn. tr. 1-4 nad 1 m do 2,5 m</t>
  </si>
  <si>
    <t>77,952+17,813 =   95,765</t>
  </si>
  <si>
    <t xml:space="preserve">16230-1102   </t>
  </si>
  <si>
    <t>Vodorovné premiestnenie výkopu do 1000 m horn. tr. 1-4</t>
  </si>
  <si>
    <t>"výkop"  95,765 =   95,765</t>
  </si>
  <si>
    <t>"obsyp" -8,326 =   -8,326</t>
  </si>
  <si>
    <t>"zásyp" -63,424 =   -63,424</t>
  </si>
  <si>
    <t xml:space="preserve">16610-1101   </t>
  </si>
  <si>
    <t>Prehodenie výkopku v horn. tr. 1-4</t>
  </si>
  <si>
    <t>(1,200+1,250)/2*0,600*(0,200+0,300)*2,000-3,14*0,200*0,200/4*2,000 =   0,672</t>
  </si>
  <si>
    <t>(1,250+2,000)/2*0,600*(0,200+0,300)*15,500-3,14*0,200*0,200/4*15,500 =   7,070</t>
  </si>
  <si>
    <t>(2,000+2,100)/2*0,600*(0,200+0,300)*1,000-3,14*0,200*0,200/4*1,000 =   0,584</t>
  </si>
  <si>
    <t xml:space="preserve">16710-1101   </t>
  </si>
  <si>
    <t>Nakladanie výkopku do 100 m3 v horn. tr. 1-4</t>
  </si>
  <si>
    <t xml:space="preserve">17120-1201   </t>
  </si>
  <si>
    <t>Uloženie sypaniny na skládku</t>
  </si>
  <si>
    <t xml:space="preserve">17410-1101   </t>
  </si>
  <si>
    <t>Zásyp zhutnený jám, rýh, šachiet alebo okolo objektu</t>
  </si>
  <si>
    <t>-0,150*(2,000+15,500+1,000)*0,600*0,150 =   -0,250</t>
  </si>
  <si>
    <t>-(0,120+0,030)*2,800*3,600 =   -1,512</t>
  </si>
  <si>
    <t>-0,150*2,800*3,600 =   -1,512</t>
  </si>
  <si>
    <t>-8,326 "prehodenie výkopku - obsyp potrubia" =   -8,326</t>
  </si>
  <si>
    <t>"kubatúra potrubia"   -3,14*0,200*0,200/4*(2,000+15,500+1,000) =   -0,581</t>
  </si>
  <si>
    <t>"kubatúra žumpy"  -2,800*3,600*2,000 =   -20,160</t>
  </si>
  <si>
    <t xml:space="preserve">17510-1101   </t>
  </si>
  <si>
    <t>Obsyp potrubia bez prehodenia sypaniny</t>
  </si>
  <si>
    <t xml:space="preserve">18110-1102   </t>
  </si>
  <si>
    <t>Úprava pláne v zárezoch v horn. tr. 1-4 so zhutnením</t>
  </si>
  <si>
    <t>(2,000+15,500+1,000)*1,200 =   22,200</t>
  </si>
  <si>
    <t>(3,600+2*0,600)*(2,800+2*0,600) =   19,200</t>
  </si>
  <si>
    <t xml:space="preserve">21275-2112   </t>
  </si>
  <si>
    <t>Trativody z drenážnych rúrok DN do 100 so štrkopieskovým lôžkom a obsypom</t>
  </si>
  <si>
    <t>(2,000+15,500+1,000) =   18,500</t>
  </si>
  <si>
    <t>271</t>
  </si>
  <si>
    <t xml:space="preserve">45157-3111   </t>
  </si>
  <si>
    <t>Lôžko pod potrubie, stoky v otvorenom výkope z piesku a štrkopiesku</t>
  </si>
  <si>
    <t>45.21.41</t>
  </si>
  <si>
    <t>0,150*0,600*2,000 =   0,180</t>
  </si>
  <si>
    <t>0,150*0,600*15,500 =   1,395</t>
  </si>
  <si>
    <t>0,150*0,600*1,000 =   0,090</t>
  </si>
  <si>
    <t>3,600*2,800*(0,120+0,030) =   1,512</t>
  </si>
  <si>
    <t xml:space="preserve">45211-3112   </t>
  </si>
  <si>
    <t>Osadenie betónových dielcov do 100 kg</t>
  </si>
  <si>
    <t xml:space="preserve">45231-1131   </t>
  </si>
  <si>
    <t>Podkladové dosky z betónu prostého tr. C 12/15 v otvorenom výkope pod potrubie</t>
  </si>
  <si>
    <t>(3,600+2*0,250)*(2,800+2*0,250)*0,150" pod žumpu" =   2,030</t>
  </si>
  <si>
    <t>2*1,000*1,000*0,150 =   0,300</t>
  </si>
  <si>
    <t>8 - RÚROVÉ VEDENIA</t>
  </si>
  <si>
    <t xml:space="preserve">87138-3120   </t>
  </si>
  <si>
    <t>Montáž potrubia z kan. rúr korugovaných PVC-U v otvor. výkope do 20 % DN 200, tesnenie gum. krúžkami</t>
  </si>
  <si>
    <t>2,000+15,500+1,000 =   18,500</t>
  </si>
  <si>
    <t xml:space="preserve">286 3N8711   </t>
  </si>
  <si>
    <t>Rúra kanalizačná korug. PRAGMA ID PR 200, dĺ.6m - 41 52 091</t>
  </si>
  <si>
    <t>25.21.22</t>
  </si>
  <si>
    <t xml:space="preserve">41 52 091           </t>
  </si>
  <si>
    <t>(2,0+15,5+1)/6,000*1,093 =   3,370</t>
  </si>
  <si>
    <t xml:space="preserve">436 1G0321   </t>
  </si>
  <si>
    <t>Šachta kanalizačná EKOPROG 1000 - výška 1250 mm</t>
  </si>
  <si>
    <t>29.24.12</t>
  </si>
  <si>
    <t xml:space="preserve">436 1G0323   </t>
  </si>
  <si>
    <t>Šachta kanalizačná EKOPROG 1000 - výška 2000 mm</t>
  </si>
  <si>
    <t xml:space="preserve">89210-1111   </t>
  </si>
  <si>
    <t>Skúška tesnosti kanalizačného potrubia DN do 200 vodou</t>
  </si>
  <si>
    <t xml:space="preserve">89261-1020   </t>
  </si>
  <si>
    <t>Monitoring potrubia inšpekčnou kamerou do DN 200 mm</t>
  </si>
  <si>
    <t xml:space="preserve">89262-1020   </t>
  </si>
  <si>
    <t>Monitoring kanalizačnej šachty inšpekčnou kamerou do DN 200 mm</t>
  </si>
  <si>
    <t>1,250+2,000 =   3,250</t>
  </si>
  <si>
    <t xml:space="preserve">89410-3202   </t>
  </si>
  <si>
    <t>Osadenie ŽB stropu prečerpávacej stanice, hmotnosť nad 1 t</t>
  </si>
  <si>
    <t xml:space="preserve">89410-3302   </t>
  </si>
  <si>
    <t>Osadenie ŽB nádstavca alebo prstenca prečerpávacej stanice, hmotnosť do 2 t</t>
  </si>
  <si>
    <t xml:space="preserve">89410-3410   </t>
  </si>
  <si>
    <t>Osadenie akumulačnej nádrže ŽB, hmotnosť nad 4 do 10 t</t>
  </si>
  <si>
    <t xml:space="preserve">8 - RÚROVÉ VEDENIA  spolu: </t>
  </si>
  <si>
    <t xml:space="preserve">99827-6101   </t>
  </si>
  <si>
    <t>Presun hmôt pre potrubie z rúr plastových alebo sklolaminátových v otvorenom výkope</t>
  </si>
  <si>
    <t>jedn.</t>
  </si>
  <si>
    <t xml:space="preserve">........Časť : 16 Zabezpečovacie zariadenie                                                </t>
  </si>
  <si>
    <t>Zabezpečovací systém</t>
  </si>
  <si>
    <t>Kamerový systém</t>
  </si>
  <si>
    <t>kompl</t>
  </si>
  <si>
    <t>922</t>
  </si>
  <si>
    <t xml:space="preserve">22027-0012   </t>
  </si>
  <si>
    <t>Montáž, vodič Up 3x0,5 uložený pod omietku</t>
  </si>
  <si>
    <t xml:space="preserve">341 810M005  </t>
  </si>
  <si>
    <t>Kábel na prenos dát CAT3 : PCEHY 100 1x2x0,5</t>
  </si>
  <si>
    <t xml:space="preserve">22032-0706   </t>
  </si>
  <si>
    <t>Montáž kamery</t>
  </si>
  <si>
    <t xml:space="preserve">374 92J0272  </t>
  </si>
  <si>
    <t>GSM kamera s rýchlým 3G prenosom dát;</t>
  </si>
  <si>
    <t xml:space="preserve">405 M000DVR  </t>
  </si>
  <si>
    <t>Nahrávač DVR</t>
  </si>
  <si>
    <t xml:space="preserve">2200 -       </t>
  </si>
  <si>
    <t>Montáž zabezpečovacieho zariadenia</t>
  </si>
  <si>
    <t xml:space="preserve">382 **00001  </t>
  </si>
  <si>
    <t>Paradox SPECTRA SP5500 5(10) zónová ústredňa</t>
  </si>
  <si>
    <t>kpl</t>
  </si>
  <si>
    <t>"Set obsahuje:"  1 =   1,000</t>
  </si>
  <si>
    <t>"Paradox SPECTRA SP5500 5(10) zónová ústredňa "</t>
  </si>
  <si>
    <t>"1 ks klávesnica LCD TM50"</t>
  </si>
  <si>
    <t>"kovová skrinka "</t>
  </si>
  <si>
    <t>napájací zdroj</t>
  </si>
  <si>
    <t>"10ks PIR pohybové čidlo Paradox 476 alebo AMC SMILE 19/P- PIR PET  "</t>
  </si>
  <si>
    <t>"GSM modul PCS250G"</t>
  </si>
  <si>
    <t>"externá siréna SP 5010R "</t>
  </si>
  <si>
    <t>"akumulátor 12V 7,2Ah."</t>
  </si>
  <si>
    <t>Revízia</t>
  </si>
  <si>
    <t>Čidlo</t>
  </si>
  <si>
    <t>382 **00099</t>
  </si>
  <si>
    <t xml:space="preserve">382 **00020  </t>
  </si>
  <si>
    <t>Klávesnica LCD TM50</t>
  </si>
  <si>
    <t xml:space="preserve">374 9223A07  </t>
  </si>
  <si>
    <t>Siréna : SR150, rádiová, vonkajšia pre MAGELLAN, MG a SPECTRA SP</t>
  </si>
  <si>
    <t>48000-0001</t>
  </si>
  <si>
    <t xml:space="preserve">M22 - 156 Montáž oznamovacích, signalizačných a zabezpečovacích zariadení    </t>
  </si>
  <si>
    <t>Legrand UPS KEOR MP 600VA, off-line, 600VA / 360W , FR, USB komunikacia</t>
  </si>
  <si>
    <t>Časť : Vykurovanie</t>
  </si>
  <si>
    <t>732 - Strojovne</t>
  </si>
  <si>
    <t>731</t>
  </si>
  <si>
    <t xml:space="preserve">73221-9301   </t>
  </si>
  <si>
    <t>Montáž ohrievačov vody stojatých kombinovaných do 200 l</t>
  </si>
  <si>
    <t>45.33.11</t>
  </si>
  <si>
    <t xml:space="preserve">484 1D0810   </t>
  </si>
  <si>
    <t>Kombinovaný ohrievač vody 120l Dražice OKC 125 2 kW</t>
  </si>
  <si>
    <t xml:space="preserve">73233-0433   </t>
  </si>
  <si>
    <t>Nádoba expanzná Reflex typ F plochý s membránou, tlak 6 barov,plastový povlak, objem 15 l</t>
  </si>
  <si>
    <t xml:space="preserve">732 - Strojovne  spolu: </t>
  </si>
  <si>
    <t>734 - Armatúry</t>
  </si>
  <si>
    <t xml:space="preserve">73421-1118   </t>
  </si>
  <si>
    <t>Ventil závitový odvzdušňovací G 1/4 PN 14 do 120°C automatický</t>
  </si>
  <si>
    <t xml:space="preserve">73425-1114   </t>
  </si>
  <si>
    <t>Ventily poistné závitové P10-137-606 G 3/4</t>
  </si>
  <si>
    <t xml:space="preserve">734 - Armatúry  spolu: </t>
  </si>
  <si>
    <t>735 - Vykurovacie telesá</t>
  </si>
  <si>
    <t xml:space="preserve">735 - Vykurovacie telesá  spolu: </t>
  </si>
  <si>
    <t>795 - Lokálne kúrenie</t>
  </si>
  <si>
    <t>795</t>
  </si>
  <si>
    <t xml:space="preserve">79512-2215   </t>
  </si>
  <si>
    <t>Umiest. a osadenie krbových kachiel teplovodných, na drevo, 20 kW</t>
  </si>
  <si>
    <t xml:space="preserve">541 101010   </t>
  </si>
  <si>
    <t>29.72.12</t>
  </si>
  <si>
    <t xml:space="preserve">795 - Lokálne kúrenie  spolu: </t>
  </si>
  <si>
    <t>"možné naviac práce a dodávky - dokumentácia pre stavebné povolenie"  15 =   15,000</t>
  </si>
  <si>
    <t xml:space="preserve">99999-7006   </t>
  </si>
  <si>
    <t>Konštrukcie a práce PSV, HZS T6</t>
  </si>
  <si>
    <t>"vykurovacia skúška "  3*24 =   72,000</t>
  </si>
  <si>
    <t>Detská železnica Košice, ČERMEĽ</t>
  </si>
  <si>
    <r>
      <t xml:space="preserve">Adresa:     </t>
    </r>
    <r>
      <rPr>
        <sz val="10"/>
        <rFont val="Arial"/>
        <family val="2"/>
        <charset val="238"/>
      </rPr>
      <t xml:space="preserve">  Aténska 15</t>
    </r>
  </si>
  <si>
    <t xml:space="preserve">73242-2311   </t>
  </si>
  <si>
    <t>Čerpadlo obehové teplov. závit. 15-14 rozst. 8 cm do 0,7 m3/h štand. kvalita</t>
  </si>
  <si>
    <t>733 - Rozvod potrubia</t>
  </si>
  <si>
    <t xml:space="preserve">733 - Rozvod potrubia  spolu: </t>
  </si>
  <si>
    <t xml:space="preserve">73416-3412   </t>
  </si>
  <si>
    <t>Filter s výmennou vložkou D 71-117-616 P1 DN 25</t>
  </si>
  <si>
    <t xml:space="preserve">73422-2613   </t>
  </si>
  <si>
    <t>Ventil regul. závit. s hlavicou termost. ovlád. V4262A G 3/4</t>
  </si>
  <si>
    <t xml:space="preserve">426 1H5211   </t>
  </si>
  <si>
    <t>Zmes nemrznúca propylénglykol REHAU - 350998-900</t>
  </si>
  <si>
    <t>29.12.24</t>
  </si>
  <si>
    <t xml:space="preserve">350998-900          </t>
  </si>
  <si>
    <t>014</t>
  </si>
  <si>
    <t xml:space="preserve">95376-4111   </t>
  </si>
  <si>
    <t>Dymovod pre kachle z plechu, DN 150 mm- len montáž</t>
  </si>
  <si>
    <t>45.45.13</t>
  </si>
  <si>
    <t xml:space="preserve">541 1A9116   </t>
  </si>
  <si>
    <t>Rúra 1000 mm - DN 150</t>
  </si>
  <si>
    <t>29.72.20</t>
  </si>
  <si>
    <t xml:space="preserve">541 1A9126   </t>
  </si>
  <si>
    <t>Koleno 90st.- DN 150</t>
  </si>
  <si>
    <t xml:space="preserve">541 1A9136   </t>
  </si>
  <si>
    <t>Zder 135 mm - DN 150</t>
  </si>
  <si>
    <t>9 - OSTATNÉ KONŠTRUKCIE A PRÁCE spolu:</t>
  </si>
  <si>
    <t>541 1A91R1</t>
  </si>
  <si>
    <t>Víčko na komín 150</t>
  </si>
  <si>
    <t xml:space="preserve">5421A0500   </t>
  </si>
  <si>
    <t xml:space="preserve">72582-9802   </t>
  </si>
  <si>
    <t>Montáž batérie drezovej 1-pákovej do 1 otvoru</t>
  </si>
  <si>
    <t xml:space="preserve">551 431740   </t>
  </si>
  <si>
    <t xml:space="preserve">76681-2112   </t>
  </si>
  <si>
    <t>Montáž kuchynských liniek drev. na stenu dl. do 150cm</t>
  </si>
  <si>
    <t xml:space="preserve">615 684230   </t>
  </si>
  <si>
    <t>Doska pracovná 1200x600x32mm</t>
  </si>
  <si>
    <t>36.14.15</t>
  </si>
  <si>
    <t xml:space="preserve">615 8161*1   </t>
  </si>
  <si>
    <t>36.13.10</t>
  </si>
  <si>
    <t xml:space="preserve">72531-2111   </t>
  </si>
  <si>
    <t>Montáž drezov ostatných rozmerov a typov</t>
  </si>
  <si>
    <t xml:space="preserve">552 3B2001   </t>
  </si>
  <si>
    <t>26.22.10</t>
  </si>
  <si>
    <t xml:space="preserve">T 1029              </t>
  </si>
  <si>
    <t>Kachle+Teplovodný výmenník, vykurovaný objem 300 m3</t>
  </si>
  <si>
    <t xml:space="preserve">73541-9310   </t>
  </si>
  <si>
    <t>Montáž kúpeľňového vykurov.rebríka dl. do 2000 mm</t>
  </si>
  <si>
    <t xml:space="preserve">920 AN65618  </t>
  </si>
  <si>
    <t>Rebrík vykurovací oblý KDO-E 600/1320</t>
  </si>
  <si>
    <t xml:space="preserve">5441418             </t>
  </si>
  <si>
    <t xml:space="preserve">"m.č. 1.01" </t>
  </si>
  <si>
    <t>Presun hmôt pre podlahy z dlaždíc keramických v objektoch výšky do 6 m</t>
  </si>
  <si>
    <t>78379-1000</t>
  </si>
  <si>
    <t xml:space="preserve">Nátery tesárskych konštr. lakom Oversol trojnásobné </t>
  </si>
  <si>
    <t>775 - Podlahy vlysové a parketové</t>
  </si>
  <si>
    <t>775</t>
  </si>
  <si>
    <t xml:space="preserve">77541-9114   </t>
  </si>
  <si>
    <t>Montáž podlahovej lišty obvodovej masívnej zaklapnutím</t>
  </si>
  <si>
    <t>45.43.22</t>
  </si>
  <si>
    <t xml:space="preserve">553 8X0001   </t>
  </si>
  <si>
    <t>Podlahové lišty so zníženým profilom Model W-PC-SL-M094-250 Dĺžka: 2500 mm</t>
  </si>
  <si>
    <t xml:space="preserve">99877-5201   </t>
  </si>
  <si>
    <t>Presun hmôt pre podlahy vlysové v objektoch výšky do 6 m</t>
  </si>
  <si>
    <t xml:space="preserve">775 - Podlahy vlysové a parketové  spolu: </t>
  </si>
  <si>
    <t>51,060/2,5*1,05</t>
  </si>
  <si>
    <t>Elektromontáže - HZS T5</t>
  </si>
  <si>
    <t>484M0628*0X</t>
  </si>
  <si>
    <t>Automatický záložný zdroj pre elektrické zariadenia, ako sú  obehové čerpadla Lumar NZ 600 L</t>
  </si>
  <si>
    <t>Akumulátor AKUMA 12V 180Ah D3</t>
  </si>
  <si>
    <t>50,000*2,7 =   135,000</t>
  </si>
  <si>
    <t>50,000*0,4 =   20</t>
  </si>
  <si>
    <t>50,000*1,02 =   51,000</t>
  </si>
  <si>
    <t xml:space="preserve">KS : </t>
  </si>
  <si>
    <t xml:space="preserve"> bez romeru hladké do tmelu</t>
  </si>
  <si>
    <t xml:space="preserve">62284-41910R  </t>
  </si>
  <si>
    <t>Dátum: 27.02.2018</t>
  </si>
  <si>
    <t>Stavba : PREVÁDZKOVÁ BUDOVA DŽK - STANICA ČERMEĽ</t>
  </si>
  <si>
    <t xml:space="preserve"> Stavba : PREVÁDZKOVÁ BUDOVA DŽK - STANICA ČERMEĽ</t>
  </si>
  <si>
    <t xml:space="preserve">Stavba : PREVÁDZKOVÁ BUDOVA DŽK - STANICA ČERMEĽ                                                    </t>
  </si>
  <si>
    <t xml:space="preserve">Dodávateľ: </t>
  </si>
  <si>
    <t xml:space="preserve">Odberateľ: OZ DŽK, o.z. </t>
  </si>
  <si>
    <t xml:space="preserve">Odberateľ:  OZ DŽK, o.z. </t>
  </si>
  <si>
    <t>DŽK, ČERMEĽ</t>
  </si>
  <si>
    <t>Dátum:16.03.2018</t>
  </si>
  <si>
    <t>4361KL101</t>
  </si>
  <si>
    <t xml:space="preserve">Akumulačná nádrž - KL AN 14 dĺž.3 700, šír.2400, výš.2000 mm, hr. stropnej dosky 120 mm     </t>
  </si>
  <si>
    <t xml:space="preserve">592 241260   </t>
  </si>
  <si>
    <t>Skruž prechodová TBS625/9-SPK62,5/100x60x9</t>
  </si>
  <si>
    <t xml:space="preserve">592 241370   </t>
  </si>
  <si>
    <t>Prstenec vyrovnávací TBS10/9 62,5x10x9</t>
  </si>
  <si>
    <t xml:space="preserve">89910-4111   </t>
  </si>
  <si>
    <t>Osadenie poklopov liatinových, oceľových s rámom nad 150 kg</t>
  </si>
  <si>
    <t xml:space="preserve">553 4G0104   </t>
  </si>
  <si>
    <t>Poklop liatinový DN 600, tr.záťaž.D 400 KN - 161773</t>
  </si>
  <si>
    <t>Dátum: 16.03.2018</t>
  </si>
  <si>
    <t>"prietokový ohrievač P01, P02,"  2=   2000</t>
  </si>
  <si>
    <t>Batéria umývadlová jednopáková do 1 otvoru  1/2"</t>
  </si>
  <si>
    <t xml:space="preserve">Batéria drezová jednopáková do 1 otvoru </t>
  </si>
  <si>
    <t>Súbor kuchynský  S 120 cm</t>
  </si>
  <si>
    <t xml:space="preserve">34224-1172   </t>
  </si>
  <si>
    <t>Priečky z tehál 25 cm dl. pálených plných P15 hr. 140 mm</t>
  </si>
  <si>
    <t>"múrik v sprche - vytvorenie vaničky" 0,910*0,065*3 =   0,177</t>
  </si>
  <si>
    <t xml:space="preserve">61245-1111   </t>
  </si>
  <si>
    <t>Omietka vnút. stien cem. hrubá zatretá</t>
  </si>
  <si>
    <t>"múrik v sprche - vytvorenie vaničky" 0,910*(0,065*3*2+0,140) =   0,482</t>
  </si>
  <si>
    <t>711</t>
  </si>
  <si>
    <t xml:space="preserve">71111-3111   </t>
  </si>
  <si>
    <t>Izolácia proti vlhkosti vodor. náterom COMBIFLEX-DS</t>
  </si>
  <si>
    <t>45.22.20</t>
  </si>
  <si>
    <t>"sprchová vanička" 0,910*1,000 =   0,910</t>
  </si>
  <si>
    <t xml:space="preserve">71111-3121   </t>
  </si>
  <si>
    <t>Izolácia proti vlhkosti zvislá náterom S COMBIFLEX-DS</t>
  </si>
  <si>
    <t>0,910*0,150 =   0,137</t>
  </si>
  <si>
    <t xml:space="preserve">99871-1201   </t>
  </si>
  <si>
    <t>Presun hmôt pre izolácie proti vode v objektoch výšky do 6 m</t>
  </si>
  <si>
    <t xml:space="preserve">72122-6121   </t>
  </si>
  <si>
    <t>Zápachová uzávierka sprchových vaní s guľovým kĺbom na odtoku DN 40/50</t>
  </si>
  <si>
    <t>"sprcha"  1 =   1,000</t>
  </si>
  <si>
    <t xml:space="preserve"> WC závesné</t>
  </si>
  <si>
    <t>Drez kuchynský  86x50 cm</t>
  </si>
  <si>
    <t xml:space="preserve">920 HKMK101  </t>
  </si>
  <si>
    <t>Ohrievač prietokový HAKL MK1 4,5 kW</t>
  </si>
  <si>
    <t xml:space="preserve">06300079            </t>
  </si>
  <si>
    <t xml:space="preserve">920 HKMK102  </t>
  </si>
  <si>
    <t>Ohrievač prietokový HAKL MK2 7 kW</t>
  </si>
  <si>
    <t>Sušič rúk elektr.</t>
  </si>
  <si>
    <t>Kamenný obklad</t>
  </si>
  <si>
    <t>PZS stien z dosiek  hr. 17 mm  na drevený rošt vrátane roštu s izoláciou tepelnou z kamennej vlny hr. 10 cm</t>
  </si>
  <si>
    <t>Vonk.omietka stien  silikátovo-silikón.1,5 mm</t>
  </si>
  <si>
    <t>62284-SW01</t>
  </si>
  <si>
    <t>PZS stien z dosiek SUPERDOSKA WOOD hr. 8 mm lepenie na murivo</t>
  </si>
  <si>
    <t xml:space="preserve">62299-SP01   </t>
  </si>
  <si>
    <t>Náter vonkajších obkladov SUPERKOSKA PENETRÁK originál</t>
  </si>
  <si>
    <t>Náter vonkajších obkladov SUPERDOSKA PENETRÁK originál</t>
  </si>
  <si>
    <t>(0,910+2*1,00)*2,400 =   6,984</t>
  </si>
  <si>
    <t xml:space="preserve">"m.č. 1.03"  </t>
  </si>
  <si>
    <t xml:space="preserve">"m.č. 1.04"  </t>
  </si>
  <si>
    <t xml:space="preserve">"m.č. 1.06"  </t>
  </si>
  <si>
    <t xml:space="preserve">"m.č. 1.07"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</si>
</sst>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\ &quot;Sk&quot;_-;\-* #,##0\ &quot;Sk&quot;_-;_-* &quot;-&quot;\ &quot;Sk&quot;_-;_-@_-"/>
    <numFmt numFmtId="165" formatCode="#"/>
    <numFmt numFmtId="166" formatCode="#,##0.0"/>
    <numFmt numFmtId="167" formatCode="#,##0.000"/>
    <numFmt numFmtId="168" formatCode="#,##0.00000"/>
    <numFmt numFmtId="169" formatCode="#,##0&quot; Sk&quot;;[Red]&quot;-&quot;#,##0&quot; Sk&quot;"/>
    <numFmt numFmtId="170" formatCode="#,##0&quot; &quot;"/>
    <numFmt numFmtId="171" formatCode="#,##0\ &quot;Sk&quot;"/>
    <numFmt numFmtId="172" formatCode="#,##0\ _S_k"/>
    <numFmt numFmtId="173" formatCode="#,##0.0000"/>
    <numFmt numFmtId="174" formatCode="0.000"/>
    <numFmt numFmtId="175" formatCode="#,##0.000000"/>
  </numFmts>
  <fonts count="48">
    <font>
      <sz val="10"/>
      <name val="Arial"/>
      <charset val="238"/>
    </font>
    <font>
      <sz val="8"/>
      <name val="Arial Narrow"/>
      <family val="2"/>
      <charset val="238"/>
    </font>
    <font>
      <b/>
      <sz val="8"/>
      <name val="Arial Narrow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alibri"/>
      <family val="2"/>
      <charset val="238"/>
    </font>
    <font>
      <sz val="9"/>
      <color indexed="81"/>
      <name val="Segoe UI"/>
      <family val="2"/>
      <charset val="238"/>
    </font>
    <font>
      <sz val="18"/>
      <color theme="3"/>
      <name val="Calibri Light"/>
      <family val="2"/>
      <charset val="238"/>
      <scheme val="maj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b/>
      <sz val="7"/>
      <name val="Letter Gothic CE"/>
      <charset val="238"/>
    </font>
    <font>
      <sz val="8"/>
      <color indexed="12"/>
      <name val="Arial Narrow"/>
      <family val="2"/>
      <charset val="238"/>
    </font>
    <font>
      <sz val="8"/>
      <color indexed="9"/>
      <name val="Arial Narrow"/>
      <family val="2"/>
      <charset val="238"/>
    </font>
    <font>
      <b/>
      <sz val="8"/>
      <color indexed="9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CE"/>
      <family val="2"/>
      <charset val="238"/>
    </font>
    <font>
      <sz val="9"/>
      <name val="Arial Narrow"/>
      <family val="2"/>
      <charset val="238"/>
    </font>
    <font>
      <b/>
      <sz val="9"/>
      <name val="Arial Narrow"/>
      <family val="2"/>
      <charset val="238"/>
    </font>
    <font>
      <sz val="9"/>
      <name val="Arial Narrow"/>
      <family val="2"/>
      <charset val="238"/>
    </font>
    <font>
      <sz val="10"/>
      <name val="Arial Narrow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8"/>
      <name val="Arial Narrow"/>
      <family val="2"/>
      <charset val="238"/>
    </font>
    <font>
      <b/>
      <i/>
      <sz val="8"/>
      <name val="Arial Narrow"/>
      <family val="2"/>
      <charset val="238"/>
    </font>
    <font>
      <b/>
      <i/>
      <sz val="10"/>
      <name val="Arial Narrow"/>
      <family val="2"/>
      <charset val="238"/>
    </font>
    <font>
      <b/>
      <i/>
      <sz val="10"/>
      <name val="Arial"/>
      <family val="2"/>
      <charset val="238"/>
    </font>
    <font>
      <sz val="8"/>
      <color rgb="FF222222"/>
      <name val="Arial Narrow"/>
      <family val="2"/>
      <charset val="238"/>
    </font>
    <font>
      <sz val="8"/>
      <name val="Arial Narrow"/>
      <family val="2"/>
      <charset val="238"/>
    </font>
    <font>
      <b/>
      <sz val="10"/>
      <name val="Arial Narrow"/>
      <family val="2"/>
      <charset val="238"/>
    </font>
    <font>
      <sz val="9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b/>
      <sz val="8"/>
      <name val="Arial Narrow"/>
      <family val="2"/>
      <charset val="238"/>
    </font>
    <font>
      <b/>
      <sz val="20"/>
      <name val="Arial Narrow"/>
      <family val="2"/>
      <charset val="238"/>
    </font>
    <font>
      <sz val="10"/>
      <name val="Arial"/>
      <family val="2"/>
      <charset val="238"/>
    </font>
    <font>
      <sz val="8"/>
      <name val="Arial Narrow"/>
      <family val="2"/>
      <charset val="238"/>
    </font>
    <font>
      <sz val="8"/>
      <name val="Arial Black"/>
      <family val="2"/>
      <charset val="238"/>
    </font>
    <font>
      <b/>
      <sz val="12"/>
      <name val="Arial Narrow"/>
      <family val="2"/>
      <charset val="238"/>
    </font>
    <font>
      <sz val="8"/>
      <color rgb="FF000000"/>
      <name val="Arial Narrow"/>
      <family val="2"/>
      <charset val="238"/>
    </font>
    <font>
      <sz val="10"/>
      <name val="Arial CE"/>
      <charset val="238"/>
    </font>
  </fonts>
  <fills count="3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23">
    <border>
      <left/>
      <right/>
      <top/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double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uble">
        <color indexed="64"/>
      </left>
      <right style="dotted">
        <color indexed="64"/>
      </right>
      <top style="double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58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3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6" borderId="0" applyNumberFormat="0" applyBorder="0" applyAlignment="0" applyProtection="0"/>
    <xf numFmtId="0" fontId="3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8" borderId="0" applyNumberFormat="0" applyBorder="0" applyAlignment="0" applyProtection="0"/>
    <xf numFmtId="0" fontId="4" fillId="6" borderId="0" applyNumberFormat="0" applyBorder="0" applyAlignment="0" applyProtection="0"/>
    <xf numFmtId="0" fontId="4" fillId="3" borderId="0" applyNumberFormat="0" applyBorder="0" applyAlignment="0" applyProtection="0"/>
    <xf numFmtId="0" fontId="5" fillId="0" borderId="1" applyNumberFormat="0" applyFill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64" applyNumberFormat="0" applyFill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5" fillId="0" borderId="0"/>
    <xf numFmtId="0" fontId="17" fillId="0" borderId="66">
      <alignment vertical="center"/>
    </xf>
    <xf numFmtId="0" fontId="17" fillId="0" borderId="66" applyFont="0" applyFill="0" applyBorder="0">
      <alignment vertical="center"/>
    </xf>
    <xf numFmtId="169" fontId="17" fillId="0" borderId="66"/>
    <xf numFmtId="0" fontId="17" fillId="0" borderId="66" applyFont="0" applyFill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7" fillId="0" borderId="67" applyBorder="0">
      <alignment vertical="center"/>
    </xf>
    <xf numFmtId="0" fontId="7" fillId="0" borderId="0" applyNumberFormat="0" applyFill="0" applyBorder="0" applyAlignment="0" applyProtection="0"/>
    <xf numFmtId="0" fontId="17" fillId="0" borderId="67">
      <alignment vertical="center"/>
    </xf>
    <xf numFmtId="0" fontId="22" fillId="0" borderId="0"/>
    <xf numFmtId="0" fontId="22" fillId="0" borderId="0"/>
    <xf numFmtId="0" fontId="47" fillId="0" borderId="0"/>
  </cellStyleXfs>
  <cellXfs count="945">
    <xf numFmtId="0" fontId="0" fillId="0" borderId="0" xfId="0"/>
    <xf numFmtId="0" fontId="1" fillId="0" borderId="0" xfId="0" applyFont="1"/>
    <xf numFmtId="0" fontId="15" fillId="0" borderId="0" xfId="0" applyFont="1"/>
    <xf numFmtId="4" fontId="14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/>
    <xf numFmtId="167" fontId="1" fillId="0" borderId="0" xfId="0" applyNumberFormat="1" applyFont="1"/>
    <xf numFmtId="168" fontId="24" fillId="0" borderId="0" xfId="0" applyNumberFormat="1" applyFont="1" applyAlignment="1" applyProtection="1">
      <alignment vertical="top"/>
      <protection locked="0"/>
    </xf>
    <xf numFmtId="4" fontId="24" fillId="0" borderId="0" xfId="0" applyNumberFormat="1" applyFont="1" applyAlignment="1" applyProtection="1">
      <alignment vertical="top"/>
      <protection locked="0"/>
    </xf>
    <xf numFmtId="167" fontId="24" fillId="0" borderId="0" xfId="0" applyNumberFormat="1" applyFont="1" applyAlignment="1" applyProtection="1">
      <alignment vertical="top"/>
      <protection locked="0"/>
    </xf>
    <xf numFmtId="49" fontId="24" fillId="0" borderId="0" xfId="0" applyNumberFormat="1" applyFont="1" applyAlignment="1" applyProtection="1">
      <alignment horizontal="right" vertical="top" wrapText="1"/>
      <protection locked="0"/>
    </xf>
    <xf numFmtId="0" fontId="24" fillId="0" borderId="0" xfId="0" applyFont="1"/>
    <xf numFmtId="0" fontId="25" fillId="0" borderId="0" xfId="0" applyFont="1"/>
    <xf numFmtId="49" fontId="24" fillId="0" borderId="0" xfId="0" applyNumberFormat="1" applyFont="1" applyAlignment="1" applyProtection="1">
      <alignment vertical="top"/>
      <protection locked="0"/>
    </xf>
    <xf numFmtId="0" fontId="23" fillId="0" borderId="0" xfId="0" applyFont="1"/>
    <xf numFmtId="0" fontId="2" fillId="0" borderId="0" xfId="0" applyFont="1"/>
    <xf numFmtId="49" fontId="2" fillId="0" borderId="0" xfId="0" applyNumberFormat="1" applyFont="1" applyAlignment="1" applyProtection="1">
      <alignment horizontal="right" vertical="top" wrapText="1"/>
      <protection locked="0"/>
    </xf>
    <xf numFmtId="0" fontId="14" fillId="0" borderId="0" xfId="0" applyFont="1"/>
    <xf numFmtId="49" fontId="14" fillId="0" borderId="0" xfId="0" applyNumberFormat="1" applyFont="1" applyAlignment="1" applyProtection="1">
      <alignment horizontal="left" vertical="top" wrapText="1"/>
      <protection locked="0"/>
    </xf>
    <xf numFmtId="167" fontId="14" fillId="0" borderId="0" xfId="0" applyNumberFormat="1" applyFont="1" applyAlignment="1" applyProtection="1">
      <alignment vertical="top"/>
      <protection locked="0"/>
    </xf>
    <xf numFmtId="0" fontId="24" fillId="0" borderId="0" xfId="43" applyFont="1"/>
    <xf numFmtId="49" fontId="24" fillId="0" borderId="0" xfId="43" applyNumberFormat="1" applyFont="1" applyAlignment="1" applyProtection="1">
      <alignment vertical="top"/>
      <protection locked="0"/>
    </xf>
    <xf numFmtId="173" fontId="1" fillId="0" borderId="0" xfId="0" applyNumberFormat="1" applyFont="1"/>
    <xf numFmtId="0" fontId="21" fillId="0" borderId="0" xfId="0" applyFont="1"/>
    <xf numFmtId="0" fontId="0" fillId="0" borderId="0" xfId="0"/>
    <xf numFmtId="0" fontId="1" fillId="0" borderId="0" xfId="0" applyFont="1" applyProtection="1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4" fontId="1" fillId="0" borderId="0" xfId="0" applyNumberFormat="1" applyFont="1" applyProtection="1">
      <protection locked="0"/>
    </xf>
    <xf numFmtId="167" fontId="1" fillId="0" borderId="0" xfId="0" applyNumberFormat="1" applyFont="1" applyProtection="1">
      <protection locked="0"/>
    </xf>
    <xf numFmtId="49" fontId="1" fillId="0" borderId="0" xfId="0" applyNumberFormat="1" applyFont="1" applyProtection="1"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 applyProtection="1">
      <protection locked="0"/>
    </xf>
    <xf numFmtId="168" fontId="1" fillId="0" borderId="0" xfId="0" applyNumberFormat="1" applyFont="1" applyProtection="1">
      <protection locked="0"/>
    </xf>
    <xf numFmtId="0" fontId="1" fillId="0" borderId="103" xfId="0" applyNumberFormat="1" applyFont="1" applyBorder="1" applyAlignment="1" applyProtection="1">
      <alignment horizontal="center"/>
      <protection locked="0"/>
    </xf>
    <xf numFmtId="0" fontId="1" fillId="0" borderId="104" xfId="0" applyNumberFormat="1" applyFont="1" applyBorder="1" applyAlignment="1" applyProtection="1">
      <alignment horizontal="center"/>
      <protection locked="0"/>
    </xf>
    <xf numFmtId="0" fontId="1" fillId="0" borderId="105" xfId="0" applyNumberFormat="1" applyFont="1" applyBorder="1" applyAlignment="1" applyProtection="1">
      <alignment horizontal="center"/>
      <protection locked="0"/>
    </xf>
    <xf numFmtId="0" fontId="1" fillId="0" borderId="106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8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right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9" fillId="0" borderId="0" xfId="56" applyFont="1" applyProtection="1">
      <protection locked="0"/>
    </xf>
    <xf numFmtId="0" fontId="20" fillId="0" borderId="0" xfId="56" applyFont="1" applyProtection="1">
      <protection locked="0"/>
    </xf>
    <xf numFmtId="49" fontId="20" fillId="0" borderId="0" xfId="56" applyNumberFormat="1" applyFont="1" applyProtection="1">
      <protection locked="0"/>
    </xf>
    <xf numFmtId="49" fontId="19" fillId="0" borderId="0" xfId="56" applyNumberFormat="1" applyFont="1" applyProtection="1">
      <protection locked="0"/>
    </xf>
    <xf numFmtId="0" fontId="1" fillId="0" borderId="113" xfId="0" applyNumberFormat="1" applyFont="1" applyBorder="1" applyAlignment="1" applyProtection="1">
      <alignment horizontal="center"/>
      <protection locked="0"/>
    </xf>
    <xf numFmtId="0" fontId="1" fillId="0" borderId="114" xfId="0" applyNumberFormat="1" applyFont="1" applyBorder="1" applyAlignment="1" applyProtection="1">
      <alignment horizontal="center"/>
      <protection locked="0"/>
    </xf>
    <xf numFmtId="0" fontId="1" fillId="0" borderId="33" xfId="0" applyFont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Continuous"/>
      <protection locked="0"/>
    </xf>
    <xf numFmtId="0" fontId="1" fillId="0" borderId="11" xfId="0" applyFont="1" applyBorder="1" applyAlignment="1" applyProtection="1">
      <alignment horizontal="centerContinuous"/>
      <protection locked="0"/>
    </xf>
    <xf numFmtId="0" fontId="1" fillId="0" borderId="10" xfId="0" applyFont="1" applyBorder="1" applyAlignment="1" applyProtection="1">
      <alignment horizontal="centerContinuous"/>
      <protection locked="0"/>
    </xf>
    <xf numFmtId="0" fontId="1" fillId="0" borderId="36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/>
      <protection locked="0"/>
    </xf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4" fontId="2" fillId="0" borderId="0" xfId="0" applyNumberFormat="1" applyFont="1" applyAlignment="1" applyProtection="1">
      <alignment vertical="top"/>
      <protection locked="0"/>
    </xf>
    <xf numFmtId="168" fontId="2" fillId="0" borderId="0" xfId="0" applyNumberFormat="1" applyFont="1" applyAlignment="1" applyProtection="1">
      <alignment vertical="top"/>
      <protection locked="0"/>
    </xf>
    <xf numFmtId="167" fontId="2" fillId="0" borderId="0" xfId="0" applyNumberFormat="1" applyFont="1" applyAlignment="1" applyProtection="1">
      <alignment vertical="top"/>
      <protection locked="0"/>
    </xf>
    <xf numFmtId="4" fontId="2" fillId="0" borderId="109" xfId="51" applyNumberFormat="1" applyFont="1" applyBorder="1" applyAlignment="1">
      <alignment horizontal="right" vertical="center"/>
    </xf>
    <xf numFmtId="4" fontId="2" fillId="0" borderId="110" xfId="51" applyNumberFormat="1" applyFont="1" applyBorder="1" applyAlignment="1">
      <alignment horizontal="right" vertical="center"/>
    </xf>
    <xf numFmtId="4" fontId="2" fillId="0" borderId="107" xfId="51" applyNumberFormat="1" applyFont="1" applyBorder="1" applyAlignment="1">
      <alignment horizontal="right" vertical="center"/>
    </xf>
    <xf numFmtId="0" fontId="15" fillId="0" borderId="0" xfId="43"/>
    <xf numFmtId="0" fontId="1" fillId="0" borderId="0" xfId="51" applyFont="1" applyAlignment="1">
      <alignment horizontal="left" vertical="center"/>
    </xf>
    <xf numFmtId="0" fontId="1" fillId="0" borderId="68" xfId="51" applyFont="1" applyBorder="1" applyAlignment="1">
      <alignment horizontal="left" vertical="center"/>
    </xf>
    <xf numFmtId="0" fontId="1" fillId="0" borderId="69" xfId="51" applyFont="1" applyBorder="1" applyAlignment="1">
      <alignment horizontal="left" vertical="center"/>
    </xf>
    <xf numFmtId="0" fontId="1" fillId="0" borderId="69" xfId="51" applyFont="1" applyBorder="1" applyAlignment="1">
      <alignment horizontal="right" vertical="center"/>
    </xf>
    <xf numFmtId="0" fontId="1" fillId="0" borderId="70" xfId="51" applyFont="1" applyBorder="1" applyAlignment="1">
      <alignment horizontal="left" vertical="center"/>
    </xf>
    <xf numFmtId="0" fontId="1" fillId="0" borderId="71" xfId="51" applyFont="1" applyBorder="1" applyAlignment="1">
      <alignment horizontal="left" vertical="center"/>
    </xf>
    <xf numFmtId="0" fontId="1" fillId="0" borderId="72" xfId="51" applyFont="1" applyBorder="1" applyAlignment="1">
      <alignment horizontal="left" vertical="center"/>
    </xf>
    <xf numFmtId="0" fontId="1" fillId="0" borderId="72" xfId="51" applyFont="1" applyBorder="1" applyAlignment="1">
      <alignment horizontal="right" vertical="center"/>
    </xf>
    <xf numFmtId="0" fontId="1" fillId="0" borderId="73" xfId="51" applyFont="1" applyBorder="1" applyAlignment="1">
      <alignment horizontal="left" vertical="center"/>
    </xf>
    <xf numFmtId="0" fontId="1" fillId="0" borderId="74" xfId="51" applyFont="1" applyBorder="1" applyAlignment="1">
      <alignment horizontal="left" vertical="center"/>
    </xf>
    <xf numFmtId="0" fontId="1" fillId="0" borderId="75" xfId="51" applyFont="1" applyBorder="1" applyAlignment="1">
      <alignment horizontal="left" vertical="center"/>
    </xf>
    <xf numFmtId="0" fontId="1" fillId="0" borderId="75" xfId="51" applyFont="1" applyBorder="1" applyAlignment="1">
      <alignment horizontal="right" vertical="center"/>
    </xf>
    <xf numFmtId="0" fontId="1" fillId="0" borderId="76" xfId="51" applyFont="1" applyBorder="1" applyAlignment="1">
      <alignment horizontal="left" vertical="center"/>
    </xf>
    <xf numFmtId="0" fontId="1" fillId="0" borderId="77" xfId="51" applyFont="1" applyBorder="1" applyAlignment="1">
      <alignment horizontal="left" vertical="center"/>
    </xf>
    <xf numFmtId="0" fontId="1" fillId="0" borderId="78" xfId="51" applyFont="1" applyBorder="1" applyAlignment="1">
      <alignment horizontal="left" vertical="center"/>
    </xf>
    <xf numFmtId="0" fontId="1" fillId="0" borderId="78" xfId="51" applyFont="1" applyBorder="1" applyAlignment="1">
      <alignment horizontal="center" vertical="center"/>
    </xf>
    <xf numFmtId="0" fontId="1" fillId="0" borderId="79" xfId="51" applyFont="1" applyBorder="1" applyAlignment="1">
      <alignment horizontal="center" vertical="center"/>
    </xf>
    <xf numFmtId="0" fontId="1" fillId="0" borderId="80" xfId="51" applyFont="1" applyBorder="1" applyAlignment="1">
      <alignment horizontal="centerContinuous" vertical="center"/>
    </xf>
    <xf numFmtId="0" fontId="1" fillId="0" borderId="81" xfId="51" applyFont="1" applyBorder="1" applyAlignment="1">
      <alignment horizontal="centerContinuous" vertical="center"/>
    </xf>
    <xf numFmtId="0" fontId="1" fillId="0" borderId="82" xfId="51" applyFont="1" applyBorder="1" applyAlignment="1">
      <alignment horizontal="centerContinuous" vertical="center"/>
    </xf>
    <xf numFmtId="0" fontId="1" fillId="0" borderId="83" xfId="51" applyFont="1" applyBorder="1" applyAlignment="1">
      <alignment horizontal="center" vertical="center"/>
    </xf>
    <xf numFmtId="0" fontId="1" fillId="0" borderId="84" xfId="51" applyFont="1" applyBorder="1" applyAlignment="1">
      <alignment horizontal="left" vertical="center"/>
    </xf>
    <xf numFmtId="0" fontId="1" fillId="0" borderId="85" xfId="51" applyFont="1" applyBorder="1" applyAlignment="1">
      <alignment horizontal="left" vertical="center"/>
    </xf>
    <xf numFmtId="10" fontId="1" fillId="0" borderId="86" xfId="51" applyNumberFormat="1" applyFont="1" applyBorder="1" applyAlignment="1">
      <alignment horizontal="right" vertical="center"/>
    </xf>
    <xf numFmtId="0" fontId="1" fillId="0" borderId="87" xfId="51" applyFont="1" applyBorder="1" applyAlignment="1">
      <alignment horizontal="center" vertical="center"/>
    </xf>
    <xf numFmtId="0" fontId="1" fillId="0" borderId="67" xfId="51" applyFont="1" applyBorder="1" applyAlignment="1">
      <alignment horizontal="left" vertical="center"/>
    </xf>
    <xf numFmtId="0" fontId="1" fillId="0" borderId="88" xfId="51" applyFont="1" applyBorder="1" applyAlignment="1">
      <alignment horizontal="left" vertical="center"/>
    </xf>
    <xf numFmtId="10" fontId="1" fillId="0" borderId="89" xfId="51" applyNumberFormat="1" applyFont="1" applyBorder="1" applyAlignment="1">
      <alignment horizontal="right" vertical="center"/>
    </xf>
    <xf numFmtId="0" fontId="1" fillId="0" borderId="90" xfId="51" applyFont="1" applyBorder="1" applyAlignment="1">
      <alignment horizontal="center" vertical="center"/>
    </xf>
    <xf numFmtId="0" fontId="1" fillId="0" borderId="59" xfId="51" applyFont="1" applyBorder="1" applyAlignment="1">
      <alignment horizontal="left" vertical="center"/>
    </xf>
    <xf numFmtId="0" fontId="1" fillId="0" borderId="91" xfId="51" applyFont="1" applyBorder="1" applyAlignment="1">
      <alignment horizontal="center" vertical="center"/>
    </xf>
    <xf numFmtId="0" fontId="1" fillId="0" borderId="59" xfId="51" applyFont="1" applyBorder="1" applyAlignment="1">
      <alignment horizontal="right" vertical="center"/>
    </xf>
    <xf numFmtId="0" fontId="1" fillId="0" borderId="92" xfId="51" applyFont="1" applyBorder="1" applyAlignment="1">
      <alignment horizontal="left" vertical="center"/>
    </xf>
    <xf numFmtId="0" fontId="1" fillId="0" borderId="91" xfId="51" applyFont="1" applyBorder="1" applyAlignment="1">
      <alignment horizontal="right" vertical="center"/>
    </xf>
    <xf numFmtId="0" fontId="1" fillId="0" borderId="93" xfId="51" applyFont="1" applyBorder="1" applyAlignment="1">
      <alignment horizontal="centerContinuous" vertical="center"/>
    </xf>
    <xf numFmtId="0" fontId="1" fillId="0" borderId="94" xfId="51" applyFont="1" applyBorder="1" applyAlignment="1">
      <alignment horizontal="centerContinuous" vertical="center"/>
    </xf>
    <xf numFmtId="0" fontId="1" fillId="0" borderId="94" xfId="51" applyFont="1" applyBorder="1" applyAlignment="1">
      <alignment horizontal="center" vertical="center"/>
    </xf>
    <xf numFmtId="0" fontId="1" fillId="0" borderId="95" xfId="51" applyFont="1" applyBorder="1" applyAlignment="1">
      <alignment horizontal="centerContinuous" vertical="center"/>
    </xf>
    <xf numFmtId="0" fontId="1" fillId="0" borderId="7" xfId="51" applyFont="1" applyBorder="1" applyAlignment="1">
      <alignment horizontal="left" vertical="center"/>
    </xf>
    <xf numFmtId="0" fontId="1" fillId="0" borderId="96" xfId="51" applyFont="1" applyBorder="1" applyAlignment="1">
      <alignment horizontal="left" vertical="center"/>
    </xf>
    <xf numFmtId="0" fontId="1" fillId="0" borderId="97" xfId="51" applyFont="1" applyBorder="1" applyAlignment="1">
      <alignment horizontal="left" vertical="center"/>
    </xf>
    <xf numFmtId="0" fontId="1" fillId="0" borderId="0" xfId="51" applyFont="1" applyBorder="1" applyAlignment="1">
      <alignment horizontal="left" vertical="center"/>
    </xf>
    <xf numFmtId="0" fontId="1" fillId="0" borderId="8" xfId="51" applyFont="1" applyBorder="1" applyAlignment="1">
      <alignment horizontal="left" vertical="center"/>
    </xf>
    <xf numFmtId="0" fontId="1" fillId="0" borderId="89" xfId="51" applyFont="1" applyBorder="1" applyAlignment="1">
      <alignment horizontal="left" vertical="center"/>
    </xf>
    <xf numFmtId="0" fontId="1" fillId="0" borderId="7" xfId="51" applyFont="1" applyBorder="1" applyAlignment="1">
      <alignment horizontal="right" vertical="center"/>
    </xf>
    <xf numFmtId="0" fontId="1" fillId="0" borderId="0" xfId="51" applyFont="1" applyBorder="1" applyAlignment="1">
      <alignment horizontal="right" vertical="center"/>
    </xf>
    <xf numFmtId="0" fontId="1" fillId="0" borderId="98" xfId="51" applyFont="1" applyBorder="1" applyAlignment="1">
      <alignment horizontal="left" vertical="center"/>
    </xf>
    <xf numFmtId="0" fontId="1" fillId="0" borderId="86" xfId="51" applyFont="1" applyBorder="1" applyAlignment="1">
      <alignment horizontal="right" vertical="center"/>
    </xf>
    <xf numFmtId="0" fontId="1" fillId="0" borderId="5" xfId="51" applyFont="1" applyBorder="1" applyAlignment="1">
      <alignment horizontal="left" vertical="center"/>
    </xf>
    <xf numFmtId="0" fontId="1" fillId="0" borderId="47" xfId="51" applyFont="1" applyBorder="1" applyAlignment="1">
      <alignment horizontal="left" vertical="center"/>
    </xf>
    <xf numFmtId="0" fontId="1" fillId="0" borderId="49" xfId="51" applyFont="1" applyBorder="1" applyAlignment="1">
      <alignment horizontal="left" vertical="center"/>
    </xf>
    <xf numFmtId="0" fontId="14" fillId="0" borderId="0" xfId="51" applyFont="1" applyAlignment="1">
      <alignment horizontal="left" vertical="center"/>
    </xf>
    <xf numFmtId="170" fontId="1" fillId="0" borderId="81" xfId="51" applyNumberFormat="1" applyFont="1" applyBorder="1" applyAlignment="1">
      <alignment horizontal="centerContinuous" vertical="center"/>
    </xf>
    <xf numFmtId="170" fontId="1" fillId="0" borderId="99" xfId="51" applyNumberFormat="1" applyFont="1" applyBorder="1" applyAlignment="1">
      <alignment horizontal="right" vertical="center"/>
    </xf>
    <xf numFmtId="0" fontId="2" fillId="0" borderId="100" xfId="51" applyFont="1" applyBorder="1" applyAlignment="1">
      <alignment horizontal="center" vertical="center"/>
    </xf>
    <xf numFmtId="0" fontId="2" fillId="0" borderId="101" xfId="51" applyFont="1" applyBorder="1" applyAlignment="1">
      <alignment horizontal="center" vertical="center"/>
    </xf>
    <xf numFmtId="0" fontId="1" fillId="0" borderId="102" xfId="51" applyFont="1" applyBorder="1" applyAlignment="1">
      <alignment horizontal="left" vertical="center"/>
    </xf>
    <xf numFmtId="49" fontId="1" fillId="0" borderId="69" xfId="51" applyNumberFormat="1" applyFont="1" applyBorder="1" applyAlignment="1">
      <alignment horizontal="right" vertical="center"/>
    </xf>
    <xf numFmtId="49" fontId="1" fillId="0" borderId="72" xfId="51" applyNumberFormat="1" applyFont="1" applyBorder="1" applyAlignment="1">
      <alignment horizontal="right" vertical="center"/>
    </xf>
    <xf numFmtId="49" fontId="1" fillId="0" borderId="75" xfId="51" applyNumberFormat="1" applyFont="1" applyBorder="1" applyAlignment="1">
      <alignment horizontal="right" vertical="center"/>
    </xf>
    <xf numFmtId="0" fontId="1" fillId="0" borderId="68" xfId="51" applyFont="1" applyBorder="1" applyAlignment="1">
      <alignment horizontal="right" vertical="center"/>
    </xf>
    <xf numFmtId="0" fontId="1" fillId="0" borderId="69" xfId="51" applyFont="1" applyBorder="1" applyAlignment="1">
      <alignment vertical="center"/>
    </xf>
    <xf numFmtId="172" fontId="1" fillId="0" borderId="69" xfId="51" applyNumberFormat="1" applyFont="1" applyBorder="1" applyAlignment="1">
      <alignment horizontal="left" vertical="center"/>
    </xf>
    <xf numFmtId="171" fontId="1" fillId="0" borderId="69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right" vertical="center"/>
    </xf>
    <xf numFmtId="0" fontId="1" fillId="0" borderId="47" xfId="51" applyFont="1" applyBorder="1" applyAlignment="1">
      <alignment vertical="center"/>
    </xf>
    <xf numFmtId="172" fontId="1" fillId="0" borderId="47" xfId="51" applyNumberFormat="1" applyFont="1" applyBorder="1" applyAlignment="1">
      <alignment horizontal="left" vertical="center"/>
    </xf>
    <xf numFmtId="171" fontId="1" fillId="0" borderId="47" xfId="51" applyNumberFormat="1" applyFont="1" applyBorder="1" applyAlignment="1">
      <alignment horizontal="right" vertical="center"/>
    </xf>
    <xf numFmtId="0" fontId="1" fillId="0" borderId="47" xfId="51" applyFont="1" applyBorder="1" applyAlignment="1">
      <alignment horizontal="right" vertical="center"/>
    </xf>
    <xf numFmtId="3" fontId="1" fillId="0" borderId="111" xfId="51" applyNumberFormat="1" applyFont="1" applyBorder="1" applyAlignment="1">
      <alignment horizontal="right" vertical="center"/>
    </xf>
    <xf numFmtId="3" fontId="1" fillId="0" borderId="112" xfId="51" applyNumberFormat="1" applyFont="1" applyBorder="1" applyAlignment="1">
      <alignment horizontal="right" vertical="center"/>
    </xf>
    <xf numFmtId="3" fontId="1" fillId="0" borderId="70" xfId="51" applyNumberFormat="1" applyFont="1" applyBorder="1" applyAlignment="1">
      <alignment vertical="center"/>
    </xf>
    <xf numFmtId="3" fontId="1" fillId="0" borderId="49" xfId="51" applyNumberFormat="1" applyFont="1" applyBorder="1" applyAlignment="1">
      <alignment vertical="center"/>
    </xf>
    <xf numFmtId="0" fontId="19" fillId="0" borderId="0" xfId="51" applyFont="1"/>
    <xf numFmtId="0" fontId="20" fillId="0" borderId="0" xfId="51" applyFont="1"/>
    <xf numFmtId="49" fontId="20" fillId="0" borderId="0" xfId="51" applyNumberFormat="1" applyFont="1"/>
    <xf numFmtId="4" fontId="1" fillId="0" borderId="84" xfId="51" applyNumberFormat="1" applyFont="1" applyBorder="1" applyAlignment="1">
      <alignment horizontal="right" vertical="center"/>
    </xf>
    <xf numFmtId="4" fontId="1" fillId="0" borderId="107" xfId="51" applyNumberFormat="1" applyFont="1" applyBorder="1" applyAlignment="1">
      <alignment horizontal="right" vertical="center"/>
    </xf>
    <xf numFmtId="4" fontId="1" fillId="0" borderId="67" xfId="51" applyNumberFormat="1" applyFont="1" applyBorder="1" applyAlignment="1">
      <alignment horizontal="right" vertical="center"/>
    </xf>
    <xf numFmtId="4" fontId="1" fillId="0" borderId="110" xfId="51" applyNumberFormat="1" applyFont="1" applyBorder="1" applyAlignment="1">
      <alignment horizontal="right" vertical="center"/>
    </xf>
    <xf numFmtId="4" fontId="1" fillId="0" borderId="108" xfId="51" applyNumberFormat="1" applyFont="1" applyBorder="1" applyAlignment="1">
      <alignment horizontal="right" vertical="center"/>
    </xf>
    <xf numFmtId="4" fontId="1" fillId="0" borderId="59" xfId="51" applyNumberFormat="1" applyFont="1" applyBorder="1" applyAlignment="1">
      <alignment horizontal="right" vertical="center"/>
    </xf>
    <xf numFmtId="4" fontId="1" fillId="0" borderId="92" xfId="51" applyNumberFormat="1" applyFont="1" applyBorder="1" applyAlignment="1">
      <alignment horizontal="right" vertical="center"/>
    </xf>
    <xf numFmtId="4" fontId="1" fillId="0" borderId="109" xfId="51" applyNumberFormat="1" applyFont="1" applyBorder="1" applyAlignment="1">
      <alignment horizontal="right" vertical="center"/>
    </xf>
    <xf numFmtId="4" fontId="1" fillId="0" borderId="89" xfId="51" applyNumberFormat="1" applyFont="1" applyBorder="1" applyAlignment="1">
      <alignment horizontal="right" vertical="center"/>
    </xf>
    <xf numFmtId="0" fontId="15" fillId="0" borderId="0" xfId="43" applyFont="1"/>
    <xf numFmtId="49" fontId="2" fillId="0" borderId="0" xfId="43" applyNumberFormat="1" applyFont="1" applyAlignment="1" applyProtection="1">
      <alignment horizontal="right" vertical="top" wrapText="1"/>
      <protection locked="0"/>
    </xf>
    <xf numFmtId="0" fontId="15" fillId="0" borderId="0" xfId="43"/>
    <xf numFmtId="0" fontId="1" fillId="0" borderId="0" xfId="43" applyFont="1" applyProtection="1"/>
    <xf numFmtId="0" fontId="2" fillId="0" borderId="0" xfId="43" applyFont="1" applyProtection="1">
      <protection locked="0"/>
    </xf>
    <xf numFmtId="0" fontId="1" fillId="0" borderId="0" xfId="43" applyFont="1" applyProtection="1">
      <protection locked="0"/>
    </xf>
    <xf numFmtId="4" fontId="1" fillId="0" borderId="0" xfId="43" applyNumberFormat="1" applyFont="1" applyProtection="1">
      <protection locked="0"/>
    </xf>
    <xf numFmtId="167" fontId="1" fillId="0" borderId="0" xfId="43" applyNumberFormat="1" applyFont="1" applyProtection="1">
      <protection locked="0"/>
    </xf>
    <xf numFmtId="49" fontId="1" fillId="0" borderId="0" xfId="43" applyNumberFormat="1" applyFont="1" applyProtection="1">
      <protection locked="0"/>
    </xf>
    <xf numFmtId="49" fontId="1" fillId="0" borderId="0" xfId="43" applyNumberFormat="1" applyFont="1" applyAlignment="1" applyProtection="1">
      <alignment horizontal="center"/>
      <protection locked="0"/>
    </xf>
    <xf numFmtId="49" fontId="1" fillId="0" borderId="0" xfId="43" applyNumberFormat="1" applyFont="1" applyAlignment="1" applyProtection="1">
      <protection locked="0"/>
    </xf>
    <xf numFmtId="0" fontId="14" fillId="0" borderId="0" xfId="43" applyFont="1" applyProtection="1">
      <protection locked="0"/>
    </xf>
    <xf numFmtId="168" fontId="1" fillId="0" borderId="0" xfId="43" applyNumberFormat="1" applyFont="1" applyProtection="1">
      <protection locked="0"/>
    </xf>
    <xf numFmtId="0" fontId="1" fillId="0" borderId="103" xfId="43" applyNumberFormat="1" applyFont="1" applyBorder="1" applyAlignment="1" applyProtection="1">
      <alignment horizontal="center"/>
      <protection locked="0"/>
    </xf>
    <xf numFmtId="0" fontId="1" fillId="0" borderId="104" xfId="43" applyNumberFormat="1" applyFont="1" applyBorder="1" applyAlignment="1" applyProtection="1">
      <alignment horizontal="center"/>
      <protection locked="0"/>
    </xf>
    <xf numFmtId="0" fontId="1" fillId="0" borderId="105" xfId="43" applyNumberFormat="1" applyFont="1" applyBorder="1" applyAlignment="1" applyProtection="1">
      <alignment horizontal="center"/>
      <protection locked="0"/>
    </xf>
    <xf numFmtId="0" fontId="1" fillId="0" borderId="106" xfId="43" applyNumberFormat="1" applyFont="1" applyBorder="1" applyAlignment="1" applyProtection="1">
      <alignment horizontal="center"/>
      <protection locked="0"/>
    </xf>
    <xf numFmtId="0" fontId="1" fillId="0" borderId="0" xfId="43" applyFont="1" applyAlignment="1" applyProtection="1">
      <alignment horizontal="center"/>
      <protection locked="0"/>
    </xf>
    <xf numFmtId="0" fontId="18" fillId="0" borderId="0" xfId="43" applyFont="1" applyAlignment="1" applyProtection="1">
      <alignment horizontal="center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0" fontId="19" fillId="0" borderId="0" xfId="51" applyFont="1" applyProtection="1">
      <protection locked="0"/>
    </xf>
    <xf numFmtId="0" fontId="20" fillId="0" borderId="0" xfId="51" applyFont="1" applyProtection="1">
      <protection locked="0"/>
    </xf>
    <xf numFmtId="49" fontId="20" fillId="0" borderId="0" xfId="51" applyNumberFormat="1" applyFont="1" applyProtection="1">
      <protection locked="0"/>
    </xf>
    <xf numFmtId="49" fontId="19" fillId="0" borderId="0" xfId="51" applyNumberFormat="1" applyFont="1" applyProtection="1">
      <protection locked="0"/>
    </xf>
    <xf numFmtId="0" fontId="1" fillId="0" borderId="113" xfId="43" applyNumberFormat="1" applyFont="1" applyBorder="1" applyAlignment="1" applyProtection="1">
      <alignment horizontal="center"/>
      <protection locked="0"/>
    </xf>
    <xf numFmtId="0" fontId="1" fillId="0" borderId="114" xfId="43" applyNumberFormat="1" applyFont="1" applyBorder="1" applyAlignment="1" applyProtection="1">
      <alignment horizontal="center"/>
      <protection locked="0"/>
    </xf>
    <xf numFmtId="0" fontId="1" fillId="0" borderId="33" xfId="43" applyFont="1" applyBorder="1" applyAlignment="1" applyProtection="1">
      <alignment horizontal="center"/>
      <protection locked="0"/>
    </xf>
    <xf numFmtId="0" fontId="1" fillId="0" borderId="9" xfId="43" applyFont="1" applyBorder="1" applyAlignment="1" applyProtection="1">
      <alignment horizontal="centerContinuous"/>
      <protection locked="0"/>
    </xf>
    <xf numFmtId="0" fontId="1" fillId="0" borderId="11" xfId="43" applyFont="1" applyBorder="1" applyAlignment="1" applyProtection="1">
      <alignment horizontal="centerContinuous"/>
      <protection locked="0"/>
    </xf>
    <xf numFmtId="0" fontId="1" fillId="0" borderId="10" xfId="43" applyFont="1" applyBorder="1" applyAlignment="1" applyProtection="1">
      <alignment horizontal="centerContinuous"/>
      <protection locked="0"/>
    </xf>
    <xf numFmtId="0" fontId="1" fillId="0" borderId="36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 vertical="center"/>
      <protection locked="0"/>
    </xf>
    <xf numFmtId="0" fontId="1" fillId="0" borderId="30" xfId="43" applyFont="1" applyBorder="1" applyAlignment="1" applyProtection="1">
      <alignment horizontal="center"/>
      <protection locked="0"/>
    </xf>
    <xf numFmtId="49" fontId="1" fillId="0" borderId="0" xfId="43" applyNumberFormat="1" applyFont="1" applyAlignment="1" applyProtection="1">
      <alignment horizontal="left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0" fontId="14" fillId="0" borderId="0" xfId="43" applyFont="1"/>
    <xf numFmtId="0" fontId="2" fillId="0" borderId="0" xfId="43" applyFont="1"/>
    <xf numFmtId="4" fontId="24" fillId="0" borderId="0" xfId="43" applyNumberFormat="1" applyFont="1" applyAlignment="1" applyProtection="1">
      <alignment vertical="top"/>
      <protection locked="0"/>
    </xf>
    <xf numFmtId="168" fontId="24" fillId="0" borderId="0" xfId="43" applyNumberFormat="1" applyFont="1" applyAlignment="1" applyProtection="1">
      <alignment vertical="top"/>
      <protection locked="0"/>
    </xf>
    <xf numFmtId="167" fontId="24" fillId="0" borderId="0" xfId="43" applyNumberFormat="1" applyFont="1" applyAlignment="1" applyProtection="1">
      <alignment vertical="top"/>
      <protection locked="0"/>
    </xf>
    <xf numFmtId="49" fontId="24" fillId="0" borderId="0" xfId="43" applyNumberFormat="1" applyFont="1" applyAlignment="1" applyProtection="1">
      <alignment horizontal="right" vertical="top" wrapText="1"/>
      <protection locked="0"/>
    </xf>
    <xf numFmtId="49" fontId="14" fillId="0" borderId="0" xfId="43" applyNumberFormat="1" applyFont="1" applyAlignment="1" applyProtection="1">
      <alignment horizontal="left" vertical="top" wrapText="1"/>
      <protection locked="0"/>
    </xf>
    <xf numFmtId="4" fontId="14" fillId="0" borderId="0" xfId="43" applyNumberFormat="1" applyFont="1" applyAlignment="1" applyProtection="1">
      <alignment vertical="top"/>
      <protection locked="0"/>
    </xf>
    <xf numFmtId="167" fontId="14" fillId="0" borderId="0" xfId="43" applyNumberFormat="1" applyFont="1" applyAlignment="1" applyProtection="1">
      <alignment vertical="top"/>
      <protection locked="0"/>
    </xf>
    <xf numFmtId="0" fontId="1" fillId="31" borderId="74" xfId="51" applyFont="1" applyFill="1" applyBorder="1" applyAlignment="1">
      <alignment horizontal="left" vertical="center"/>
    </xf>
    <xf numFmtId="0" fontId="1" fillId="31" borderId="75" xfId="51" applyFont="1" applyFill="1" applyBorder="1" applyAlignment="1">
      <alignment horizontal="left" vertical="center"/>
    </xf>
    <xf numFmtId="0" fontId="26" fillId="0" borderId="0" xfId="0" applyFont="1"/>
    <xf numFmtId="0" fontId="1" fillId="0" borderId="0" xfId="0" applyFont="1" applyProtection="1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4" fontId="1" fillId="0" borderId="0" xfId="0" applyNumberFormat="1" applyFont="1" applyProtection="1">
      <protection locked="0"/>
    </xf>
    <xf numFmtId="167" fontId="1" fillId="0" borderId="0" xfId="0" applyNumberFormat="1" applyFont="1" applyProtection="1">
      <protection locked="0"/>
    </xf>
    <xf numFmtId="49" fontId="1" fillId="0" borderId="0" xfId="0" applyNumberFormat="1" applyFont="1" applyProtection="1"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 applyProtection="1">
      <protection locked="0"/>
    </xf>
    <xf numFmtId="0" fontId="14" fillId="0" borderId="0" xfId="0" applyFont="1" applyProtection="1">
      <protection locked="0"/>
    </xf>
    <xf numFmtId="168" fontId="1" fillId="0" borderId="0" xfId="0" applyNumberFormat="1" applyFont="1" applyProtection="1">
      <protection locked="0"/>
    </xf>
    <xf numFmtId="0" fontId="1" fillId="0" borderId="103" xfId="0" applyNumberFormat="1" applyFont="1" applyBorder="1" applyAlignment="1" applyProtection="1">
      <alignment horizontal="center"/>
      <protection locked="0"/>
    </xf>
    <xf numFmtId="0" fontId="1" fillId="0" borderId="104" xfId="0" applyNumberFormat="1" applyFont="1" applyBorder="1" applyAlignment="1" applyProtection="1">
      <alignment horizontal="center"/>
      <protection locked="0"/>
    </xf>
    <xf numFmtId="0" fontId="1" fillId="0" borderId="105" xfId="0" applyNumberFormat="1" applyFont="1" applyBorder="1" applyAlignment="1" applyProtection="1">
      <alignment horizontal="center"/>
      <protection locked="0"/>
    </xf>
    <xf numFmtId="0" fontId="1" fillId="0" borderId="106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8" fillId="0" borderId="0" xfId="0" applyFont="1" applyAlignment="1" applyProtection="1">
      <alignment horizontal="center"/>
      <protection locked="0"/>
    </xf>
    <xf numFmtId="4" fontId="1" fillId="0" borderId="0" xfId="0" applyNumberFormat="1" applyFont="1" applyAlignment="1" applyProtection="1">
      <alignment vertical="top"/>
      <protection locked="0"/>
    </xf>
    <xf numFmtId="0" fontId="19" fillId="0" borderId="0" xfId="56" applyFont="1" applyProtection="1">
      <protection locked="0"/>
    </xf>
    <xf numFmtId="0" fontId="20" fillId="0" borderId="0" xfId="56" applyFont="1" applyProtection="1">
      <protection locked="0"/>
    </xf>
    <xf numFmtId="49" fontId="20" fillId="0" borderId="0" xfId="56" applyNumberFormat="1" applyFont="1" applyProtection="1">
      <protection locked="0"/>
    </xf>
    <xf numFmtId="49" fontId="19" fillId="0" borderId="0" xfId="56" applyNumberFormat="1" applyFont="1" applyProtection="1">
      <protection locked="0"/>
    </xf>
    <xf numFmtId="0" fontId="1" fillId="0" borderId="113" xfId="0" applyNumberFormat="1" applyFont="1" applyBorder="1" applyAlignment="1" applyProtection="1">
      <alignment horizontal="center"/>
      <protection locked="0"/>
    </xf>
    <xf numFmtId="0" fontId="1" fillId="0" borderId="114" xfId="0" applyNumberFormat="1" applyFont="1" applyBorder="1" applyAlignment="1" applyProtection="1">
      <alignment horizontal="center"/>
      <protection locked="0"/>
    </xf>
    <xf numFmtId="0" fontId="1" fillId="0" borderId="33" xfId="0" applyFont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Continuous"/>
      <protection locked="0"/>
    </xf>
    <xf numFmtId="0" fontId="1" fillId="0" borderId="11" xfId="0" applyFont="1" applyBorder="1" applyAlignment="1" applyProtection="1">
      <alignment horizontal="centerContinuous"/>
      <protection locked="0"/>
    </xf>
    <xf numFmtId="0" fontId="1" fillId="0" borderId="10" xfId="0" applyFont="1" applyBorder="1" applyAlignment="1" applyProtection="1">
      <alignment horizontal="centerContinuous"/>
      <protection locked="0"/>
    </xf>
    <xf numFmtId="0" fontId="1" fillId="0" borderId="36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/>
      <protection locked="0"/>
    </xf>
    <xf numFmtId="49" fontId="1" fillId="0" borderId="0" xfId="0" applyNumberFormat="1" applyFont="1" applyAlignment="1" applyProtection="1">
      <alignment horizontal="left"/>
    </xf>
    <xf numFmtId="49" fontId="2" fillId="0" borderId="0" xfId="0" applyNumberFormat="1" applyFont="1" applyAlignment="1" applyProtection="1">
      <alignment vertical="top"/>
      <protection locked="0"/>
    </xf>
    <xf numFmtId="168" fontId="14" fillId="0" borderId="0" xfId="43" applyNumberFormat="1" applyFont="1" applyAlignment="1" applyProtection="1">
      <alignment vertical="top"/>
      <protection locked="0"/>
    </xf>
    <xf numFmtId="0" fontId="28" fillId="0" borderId="0" xfId="43" applyFont="1"/>
    <xf numFmtId="0" fontId="27" fillId="0" borderId="0" xfId="0" applyFont="1"/>
    <xf numFmtId="0" fontId="15" fillId="0" borderId="0" xfId="43"/>
    <xf numFmtId="0" fontId="1" fillId="0" borderId="0" xfId="43" applyFont="1" applyProtection="1"/>
    <xf numFmtId="0" fontId="2" fillId="0" borderId="0" xfId="43" applyFont="1" applyProtection="1">
      <protection locked="0"/>
    </xf>
    <xf numFmtId="0" fontId="1" fillId="0" borderId="0" xfId="43" applyFont="1" applyProtection="1">
      <protection locked="0"/>
    </xf>
    <xf numFmtId="4" fontId="1" fillId="0" borderId="0" xfId="43" applyNumberFormat="1" applyFont="1" applyProtection="1">
      <protection locked="0"/>
    </xf>
    <xf numFmtId="167" fontId="1" fillId="0" borderId="0" xfId="43" applyNumberFormat="1" applyFont="1" applyProtection="1">
      <protection locked="0"/>
    </xf>
    <xf numFmtId="49" fontId="1" fillId="0" borderId="0" xfId="43" applyNumberFormat="1" applyFont="1" applyProtection="1">
      <protection locked="0"/>
    </xf>
    <xf numFmtId="49" fontId="1" fillId="0" borderId="0" xfId="43" applyNumberFormat="1" applyFont="1" applyAlignment="1" applyProtection="1">
      <alignment horizontal="center"/>
      <protection locked="0"/>
    </xf>
    <xf numFmtId="49" fontId="1" fillId="0" borderId="0" xfId="43" applyNumberFormat="1" applyFont="1" applyAlignment="1" applyProtection="1">
      <protection locked="0"/>
    </xf>
    <xf numFmtId="0" fontId="14" fillId="0" borderId="0" xfId="43" applyFont="1" applyProtection="1">
      <protection locked="0"/>
    </xf>
    <xf numFmtId="168" fontId="1" fillId="0" borderId="0" xfId="43" applyNumberFormat="1" applyFont="1" applyProtection="1">
      <protection locked="0"/>
    </xf>
    <xf numFmtId="0" fontId="1" fillId="0" borderId="103" xfId="43" applyNumberFormat="1" applyFont="1" applyBorder="1" applyAlignment="1" applyProtection="1">
      <alignment horizontal="center"/>
      <protection locked="0"/>
    </xf>
    <xf numFmtId="0" fontId="1" fillId="0" borderId="104" xfId="43" applyNumberFormat="1" applyFont="1" applyBorder="1" applyAlignment="1" applyProtection="1">
      <alignment horizontal="center"/>
      <protection locked="0"/>
    </xf>
    <xf numFmtId="0" fontId="1" fillId="0" borderId="105" xfId="43" applyNumberFormat="1" applyFont="1" applyBorder="1" applyAlignment="1" applyProtection="1">
      <alignment horizontal="center"/>
      <protection locked="0"/>
    </xf>
    <xf numFmtId="0" fontId="1" fillId="0" borderId="106" xfId="43" applyNumberFormat="1" applyFont="1" applyBorder="1" applyAlignment="1" applyProtection="1">
      <alignment horizontal="center"/>
      <protection locked="0"/>
    </xf>
    <xf numFmtId="0" fontId="1" fillId="0" borderId="0" xfId="43" applyFont="1" applyAlignment="1" applyProtection="1">
      <alignment horizontal="center"/>
      <protection locked="0"/>
    </xf>
    <xf numFmtId="0" fontId="18" fillId="0" borderId="0" xfId="43" applyFont="1" applyAlignment="1" applyProtection="1">
      <alignment horizontal="center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0" fontId="19" fillId="0" borderId="0" xfId="51" applyFont="1" applyProtection="1">
      <protection locked="0"/>
    </xf>
    <xf numFmtId="0" fontId="20" fillId="0" borderId="0" xfId="51" applyFont="1" applyProtection="1">
      <protection locked="0"/>
    </xf>
    <xf numFmtId="49" fontId="20" fillId="0" borderId="0" xfId="51" applyNumberFormat="1" applyFont="1" applyProtection="1">
      <protection locked="0"/>
    </xf>
    <xf numFmtId="49" fontId="19" fillId="0" borderId="0" xfId="51" applyNumberFormat="1" applyFont="1" applyProtection="1">
      <protection locked="0"/>
    </xf>
    <xf numFmtId="0" fontId="1" fillId="0" borderId="113" xfId="43" applyNumberFormat="1" applyFont="1" applyBorder="1" applyAlignment="1" applyProtection="1">
      <alignment horizontal="center"/>
      <protection locked="0"/>
    </xf>
    <xf numFmtId="0" fontId="1" fillId="0" borderId="114" xfId="43" applyNumberFormat="1" applyFont="1" applyBorder="1" applyAlignment="1" applyProtection="1">
      <alignment horizontal="center"/>
      <protection locked="0"/>
    </xf>
    <xf numFmtId="0" fontId="1" fillId="0" borderId="33" xfId="43" applyFont="1" applyBorder="1" applyAlignment="1" applyProtection="1">
      <alignment horizontal="center"/>
      <protection locked="0"/>
    </xf>
    <xf numFmtId="0" fontId="1" fillId="0" borderId="9" xfId="43" applyFont="1" applyBorder="1" applyAlignment="1" applyProtection="1">
      <alignment horizontal="centerContinuous"/>
      <protection locked="0"/>
    </xf>
    <xf numFmtId="0" fontId="1" fillId="0" borderId="11" xfId="43" applyFont="1" applyBorder="1" applyAlignment="1" applyProtection="1">
      <alignment horizontal="centerContinuous"/>
      <protection locked="0"/>
    </xf>
    <xf numFmtId="0" fontId="1" fillId="0" borderId="10" xfId="43" applyFont="1" applyBorder="1" applyAlignment="1" applyProtection="1">
      <alignment horizontal="centerContinuous"/>
      <protection locked="0"/>
    </xf>
    <xf numFmtId="0" fontId="1" fillId="0" borderId="36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 vertical="center"/>
      <protection locked="0"/>
    </xf>
    <xf numFmtId="0" fontId="1" fillId="0" borderId="30" xfId="43" applyFont="1" applyBorder="1" applyAlignment="1" applyProtection="1">
      <alignment horizontal="center"/>
      <protection locked="0"/>
    </xf>
    <xf numFmtId="49" fontId="1" fillId="0" borderId="0" xfId="43" applyNumberFormat="1" applyFont="1" applyAlignment="1" applyProtection="1">
      <alignment horizontal="left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0" fontId="2" fillId="32" borderId="71" xfId="51" applyFont="1" applyFill="1" applyBorder="1" applyAlignment="1">
      <alignment horizontal="left" vertical="center"/>
    </xf>
    <xf numFmtId="0" fontId="2" fillId="32" borderId="72" xfId="51" applyFont="1" applyFill="1" applyBorder="1" applyAlignment="1">
      <alignment horizontal="left" vertical="center"/>
    </xf>
    <xf numFmtId="0" fontId="2" fillId="31" borderId="71" xfId="51" applyFont="1" applyFill="1" applyBorder="1" applyAlignment="1">
      <alignment horizontal="left" vertical="center"/>
    </xf>
    <xf numFmtId="0" fontId="2" fillId="31" borderId="72" xfId="51" applyFont="1" applyFill="1" applyBorder="1" applyAlignment="1">
      <alignment horizontal="left" vertical="center"/>
    </xf>
    <xf numFmtId="0" fontId="1" fillId="0" borderId="0" xfId="43" applyFont="1" applyProtection="1"/>
    <xf numFmtId="0" fontId="2" fillId="0" borderId="0" xfId="43" applyFont="1" applyProtection="1">
      <protection locked="0"/>
    </xf>
    <xf numFmtId="0" fontId="1" fillId="0" borderId="0" xfId="43" applyFont="1" applyProtection="1">
      <protection locked="0"/>
    </xf>
    <xf numFmtId="4" fontId="1" fillId="0" borderId="0" xfId="43" applyNumberFormat="1" applyFont="1" applyProtection="1">
      <protection locked="0"/>
    </xf>
    <xf numFmtId="167" fontId="1" fillId="0" borderId="0" xfId="43" applyNumberFormat="1" applyFont="1" applyProtection="1">
      <protection locked="0"/>
    </xf>
    <xf numFmtId="49" fontId="1" fillId="0" borderId="0" xfId="43" applyNumberFormat="1" applyFont="1" applyProtection="1">
      <protection locked="0"/>
    </xf>
    <xf numFmtId="49" fontId="1" fillId="0" borderId="0" xfId="43" applyNumberFormat="1" applyFont="1" applyAlignment="1" applyProtection="1">
      <alignment horizontal="center"/>
      <protection locked="0"/>
    </xf>
    <xf numFmtId="49" fontId="1" fillId="0" borderId="0" xfId="43" applyNumberFormat="1" applyFont="1" applyAlignment="1" applyProtection="1">
      <protection locked="0"/>
    </xf>
    <xf numFmtId="0" fontId="14" fillId="0" borderId="0" xfId="43" applyFont="1" applyProtection="1">
      <protection locked="0"/>
    </xf>
    <xf numFmtId="168" fontId="1" fillId="0" borderId="0" xfId="43" applyNumberFormat="1" applyFont="1" applyProtection="1">
      <protection locked="0"/>
    </xf>
    <xf numFmtId="0" fontId="1" fillId="0" borderId="103" xfId="43" applyNumberFormat="1" applyFont="1" applyBorder="1" applyAlignment="1" applyProtection="1">
      <alignment horizontal="center"/>
      <protection locked="0"/>
    </xf>
    <xf numFmtId="0" fontId="1" fillId="0" borderId="104" xfId="43" applyNumberFormat="1" applyFont="1" applyBorder="1" applyAlignment="1" applyProtection="1">
      <alignment horizontal="center"/>
      <protection locked="0"/>
    </xf>
    <xf numFmtId="0" fontId="1" fillId="0" borderId="105" xfId="43" applyNumberFormat="1" applyFont="1" applyBorder="1" applyAlignment="1" applyProtection="1">
      <alignment horizontal="center"/>
      <protection locked="0"/>
    </xf>
    <xf numFmtId="0" fontId="1" fillId="0" borderId="106" xfId="43" applyNumberFormat="1" applyFont="1" applyBorder="1" applyAlignment="1" applyProtection="1">
      <alignment horizontal="center"/>
      <protection locked="0"/>
    </xf>
    <xf numFmtId="0" fontId="1" fillId="0" borderId="0" xfId="43" applyFont="1" applyAlignment="1" applyProtection="1">
      <alignment horizontal="center"/>
      <protection locked="0"/>
    </xf>
    <xf numFmtId="0" fontId="18" fillId="0" borderId="0" xfId="43" applyFont="1" applyAlignment="1" applyProtection="1">
      <alignment horizontal="center"/>
      <protection locked="0"/>
    </xf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0" fontId="19" fillId="0" borderId="0" xfId="51" applyFont="1" applyProtection="1">
      <protection locked="0"/>
    </xf>
    <xf numFmtId="0" fontId="20" fillId="0" borderId="0" xfId="51" applyFont="1" applyProtection="1">
      <protection locked="0"/>
    </xf>
    <xf numFmtId="49" fontId="20" fillId="0" borderId="0" xfId="51" applyNumberFormat="1" applyFont="1" applyProtection="1">
      <protection locked="0"/>
    </xf>
    <xf numFmtId="49" fontId="19" fillId="0" borderId="0" xfId="51" applyNumberFormat="1" applyFont="1" applyProtection="1">
      <protection locked="0"/>
    </xf>
    <xf numFmtId="0" fontId="1" fillId="0" borderId="113" xfId="43" applyNumberFormat="1" applyFont="1" applyBorder="1" applyAlignment="1" applyProtection="1">
      <alignment horizontal="center"/>
      <protection locked="0"/>
    </xf>
    <xf numFmtId="0" fontId="1" fillId="0" borderId="114" xfId="43" applyNumberFormat="1" applyFont="1" applyBorder="1" applyAlignment="1" applyProtection="1">
      <alignment horizontal="center"/>
      <protection locked="0"/>
    </xf>
    <xf numFmtId="0" fontId="1" fillId="0" borderId="33" xfId="43" applyFont="1" applyBorder="1" applyAlignment="1" applyProtection="1">
      <alignment horizontal="center"/>
      <protection locked="0"/>
    </xf>
    <xf numFmtId="0" fontId="1" fillId="0" borderId="9" xfId="43" applyFont="1" applyBorder="1" applyAlignment="1" applyProtection="1">
      <alignment horizontal="centerContinuous"/>
      <protection locked="0"/>
    </xf>
    <xf numFmtId="0" fontId="1" fillId="0" borderId="11" xfId="43" applyFont="1" applyBorder="1" applyAlignment="1" applyProtection="1">
      <alignment horizontal="centerContinuous"/>
      <protection locked="0"/>
    </xf>
    <xf numFmtId="0" fontId="1" fillId="0" borderId="10" xfId="43" applyFont="1" applyBorder="1" applyAlignment="1" applyProtection="1">
      <alignment horizontal="centerContinuous"/>
      <protection locked="0"/>
    </xf>
    <xf numFmtId="0" fontId="1" fillId="0" borderId="36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 vertical="center"/>
      <protection locked="0"/>
    </xf>
    <xf numFmtId="0" fontId="1" fillId="0" borderId="30" xfId="43" applyFont="1" applyBorder="1" applyAlignment="1" applyProtection="1">
      <alignment horizontal="center"/>
      <protection locked="0"/>
    </xf>
    <xf numFmtId="49" fontId="1" fillId="0" borderId="0" xfId="43" applyNumberFormat="1" applyFont="1" applyAlignment="1" applyProtection="1">
      <alignment horizontal="left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0" fontId="26" fillId="0" borderId="0" xfId="43" applyFont="1"/>
    <xf numFmtId="0" fontId="1" fillId="0" borderId="0" xfId="43" applyFont="1"/>
    <xf numFmtId="0" fontId="23" fillId="0" borderId="0" xfId="43" applyFont="1"/>
    <xf numFmtId="167" fontId="26" fillId="0" borderId="0" xfId="43" applyNumberFormat="1" applyFont="1" applyAlignment="1" applyProtection="1">
      <alignment vertical="top"/>
      <protection locked="0"/>
    </xf>
    <xf numFmtId="0" fontId="29" fillId="0" borderId="0" xfId="0" applyFont="1"/>
    <xf numFmtId="0" fontId="30" fillId="0" borderId="0" xfId="0" applyFont="1"/>
    <xf numFmtId="0" fontId="0" fillId="0" borderId="0" xfId="0"/>
    <xf numFmtId="0" fontId="1" fillId="0" borderId="0" xfId="0" applyFont="1" applyProtection="1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4" fontId="1" fillId="0" borderId="0" xfId="0" applyNumberFormat="1" applyFont="1" applyProtection="1">
      <protection locked="0"/>
    </xf>
    <xf numFmtId="167" fontId="1" fillId="0" borderId="0" xfId="0" applyNumberFormat="1" applyFont="1" applyProtection="1">
      <protection locked="0"/>
    </xf>
    <xf numFmtId="49" fontId="1" fillId="0" borderId="0" xfId="0" applyNumberFormat="1" applyFont="1" applyProtection="1"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 applyProtection="1">
      <protection locked="0"/>
    </xf>
    <xf numFmtId="0" fontId="14" fillId="0" borderId="0" xfId="0" applyFont="1" applyProtection="1">
      <protection locked="0"/>
    </xf>
    <xf numFmtId="168" fontId="1" fillId="0" borderId="0" xfId="0" applyNumberFormat="1" applyFont="1" applyProtection="1">
      <protection locked="0"/>
    </xf>
    <xf numFmtId="0" fontId="1" fillId="0" borderId="103" xfId="0" applyNumberFormat="1" applyFont="1" applyBorder="1" applyAlignment="1" applyProtection="1">
      <alignment horizontal="center"/>
      <protection locked="0"/>
    </xf>
    <xf numFmtId="0" fontId="1" fillId="0" borderId="104" xfId="0" applyNumberFormat="1" applyFont="1" applyBorder="1" applyAlignment="1" applyProtection="1">
      <alignment horizontal="center"/>
      <protection locked="0"/>
    </xf>
    <xf numFmtId="0" fontId="1" fillId="0" borderId="105" xfId="0" applyNumberFormat="1" applyFont="1" applyBorder="1" applyAlignment="1" applyProtection="1">
      <alignment horizontal="center"/>
      <protection locked="0"/>
    </xf>
    <xf numFmtId="0" fontId="1" fillId="0" borderId="106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8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right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9" fillId="0" borderId="0" xfId="56" applyFont="1" applyProtection="1">
      <protection locked="0"/>
    </xf>
    <xf numFmtId="0" fontId="20" fillId="0" borderId="0" xfId="56" applyFont="1" applyProtection="1">
      <protection locked="0"/>
    </xf>
    <xf numFmtId="49" fontId="20" fillId="0" borderId="0" xfId="56" applyNumberFormat="1" applyFont="1" applyProtection="1">
      <protection locked="0"/>
    </xf>
    <xf numFmtId="49" fontId="19" fillId="0" borderId="0" xfId="56" applyNumberFormat="1" applyFont="1" applyProtection="1">
      <protection locked="0"/>
    </xf>
    <xf numFmtId="0" fontId="1" fillId="0" borderId="113" xfId="0" applyNumberFormat="1" applyFont="1" applyBorder="1" applyAlignment="1" applyProtection="1">
      <alignment horizontal="center"/>
      <protection locked="0"/>
    </xf>
    <xf numFmtId="0" fontId="1" fillId="0" borderId="114" xfId="0" applyNumberFormat="1" applyFont="1" applyBorder="1" applyAlignment="1" applyProtection="1">
      <alignment horizontal="center"/>
      <protection locked="0"/>
    </xf>
    <xf numFmtId="0" fontId="1" fillId="0" borderId="33" xfId="0" applyFont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Continuous"/>
      <protection locked="0"/>
    </xf>
    <xf numFmtId="0" fontId="1" fillId="0" borderId="11" xfId="0" applyFont="1" applyBorder="1" applyAlignment="1" applyProtection="1">
      <alignment horizontal="centerContinuous"/>
      <protection locked="0"/>
    </xf>
    <xf numFmtId="0" fontId="1" fillId="0" borderId="10" xfId="0" applyFont="1" applyBorder="1" applyAlignment="1" applyProtection="1">
      <alignment horizontal="centerContinuous"/>
      <protection locked="0"/>
    </xf>
    <xf numFmtId="0" fontId="1" fillId="0" borderId="36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/>
      <protection locked="0"/>
    </xf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4" fontId="2" fillId="0" borderId="0" xfId="0" applyNumberFormat="1" applyFont="1" applyAlignment="1" applyProtection="1">
      <alignment vertical="top"/>
      <protection locked="0"/>
    </xf>
    <xf numFmtId="168" fontId="2" fillId="0" borderId="0" xfId="0" applyNumberFormat="1" applyFont="1" applyAlignment="1" applyProtection="1">
      <alignment vertical="top"/>
      <protection locked="0"/>
    </xf>
    <xf numFmtId="167" fontId="2" fillId="0" borderId="0" xfId="0" applyNumberFormat="1" applyFont="1" applyAlignment="1" applyProtection="1">
      <alignment vertical="top"/>
      <protection locked="0"/>
    </xf>
    <xf numFmtId="0" fontId="31" fillId="0" borderId="0" xfId="0" applyFont="1"/>
    <xf numFmtId="168" fontId="14" fillId="0" borderId="0" xfId="0" applyNumberFormat="1" applyFont="1" applyAlignment="1" applyProtection="1">
      <alignment vertical="top"/>
      <protection locked="0"/>
    </xf>
    <xf numFmtId="167" fontId="26" fillId="0" borderId="0" xfId="0" applyNumberFormat="1" applyFont="1" applyAlignment="1" applyProtection="1">
      <alignment vertical="top"/>
      <protection locked="0"/>
    </xf>
    <xf numFmtId="0" fontId="32" fillId="0" borderId="0" xfId="0" applyFont="1"/>
    <xf numFmtId="49" fontId="32" fillId="0" borderId="0" xfId="0" applyNumberFormat="1" applyFont="1" applyAlignment="1" applyProtection="1">
      <alignment vertical="top"/>
      <protection locked="0"/>
    </xf>
    <xf numFmtId="0" fontId="33" fillId="0" borderId="0" xfId="0" applyFont="1"/>
    <xf numFmtId="4" fontId="15" fillId="0" borderId="0" xfId="43" applyNumberForma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43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  <protection locked="0"/>
    </xf>
    <xf numFmtId="4" fontId="1" fillId="0" borderId="0" xfId="43" applyNumberFormat="1" applyFont="1" applyAlignment="1" applyProtection="1">
      <alignment horizontal="right"/>
      <protection locked="0"/>
    </xf>
    <xf numFmtId="0" fontId="32" fillId="0" borderId="0" xfId="0" applyFont="1" applyAlignment="1">
      <alignment horizontal="right" vertical="center"/>
    </xf>
    <xf numFmtId="0" fontId="34" fillId="0" borderId="0" xfId="0" applyFont="1"/>
    <xf numFmtId="4" fontId="32" fillId="0" borderId="0" xfId="0" applyNumberFormat="1" applyFont="1"/>
    <xf numFmtId="4" fontId="1" fillId="0" borderId="0" xfId="43" applyNumberFormat="1" applyFont="1"/>
    <xf numFmtId="167" fontId="1" fillId="0" borderId="0" xfId="43" applyNumberFormat="1" applyFont="1"/>
    <xf numFmtId="49" fontId="32" fillId="0" borderId="0" xfId="0" applyNumberFormat="1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" fontId="1" fillId="0" borderId="0" xfId="0" applyNumberFormat="1" applyFont="1"/>
    <xf numFmtId="4" fontId="24" fillId="0" borderId="0" xfId="0" applyNumberFormat="1" applyFont="1"/>
    <xf numFmtId="4" fontId="1" fillId="0" borderId="0" xfId="0" applyNumberFormat="1" applyFont="1" applyAlignment="1">
      <alignment horizontal="right" vertical="top"/>
    </xf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" fontId="1" fillId="0" borderId="0" xfId="43" applyNumberFormat="1" applyFont="1" applyAlignment="1" applyProtection="1">
      <alignment vertical="top"/>
    </xf>
    <xf numFmtId="0" fontId="15" fillId="0" borderId="0" xfId="43"/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0" fontId="28" fillId="0" borderId="0" xfId="0" applyFont="1"/>
    <xf numFmtId="49" fontId="24" fillId="0" borderId="0" xfId="0" applyNumberFormat="1" applyFont="1" applyAlignment="1" applyProtection="1">
      <alignment horizontal="right" vertical="top"/>
      <protection locked="0"/>
    </xf>
    <xf numFmtId="4" fontId="2" fillId="0" borderId="0" xfId="0" applyNumberFormat="1" applyFont="1" applyAlignment="1">
      <alignment vertical="top"/>
    </xf>
    <xf numFmtId="4" fontId="1" fillId="0" borderId="0" xfId="0" applyNumberFormat="1" applyFont="1" applyAlignment="1" applyProtection="1">
      <alignment horizontal="right" vertical="top"/>
      <protection locked="0"/>
    </xf>
    <xf numFmtId="0" fontId="1" fillId="0" borderId="0" xfId="0" applyFont="1" applyAlignment="1">
      <alignment horizontal="left" vertical="top"/>
    </xf>
    <xf numFmtId="0" fontId="35" fillId="0" borderId="0" xfId="0" applyFont="1" applyAlignment="1">
      <alignment vertical="top" wrapText="1"/>
    </xf>
    <xf numFmtId="0" fontId="15" fillId="0" borderId="0" xfId="43"/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0" fontId="15" fillId="0" borderId="0" xfId="43"/>
    <xf numFmtId="49" fontId="1" fillId="0" borderId="0" xfId="43" applyNumberFormat="1" applyFont="1" applyAlignment="1" applyProtection="1">
      <alignment horizontal="center" vertical="top"/>
    </xf>
    <xf numFmtId="49" fontId="1" fillId="0" borderId="0" xfId="43" applyNumberFormat="1" applyFont="1" applyAlignment="1" applyProtection="1">
      <alignment vertical="top"/>
    </xf>
    <xf numFmtId="0" fontId="1" fillId="0" borderId="0" xfId="43" applyFont="1" applyAlignment="1" applyProtection="1">
      <alignment vertical="top"/>
    </xf>
    <xf numFmtId="167" fontId="1" fillId="0" borderId="0" xfId="43" applyNumberFormat="1" applyFont="1" applyAlignment="1" applyProtection="1">
      <alignment vertical="top"/>
    </xf>
    <xf numFmtId="4" fontId="1" fillId="0" borderId="0" xfId="43" applyNumberFormat="1" applyFont="1" applyAlignment="1" applyProtection="1">
      <alignment vertical="top"/>
    </xf>
    <xf numFmtId="49" fontId="1" fillId="0" borderId="0" xfId="43" applyNumberFormat="1" applyFont="1" applyAlignment="1" applyProtection="1">
      <alignment horizontal="left" vertical="top" wrapText="1"/>
    </xf>
    <xf numFmtId="173" fontId="1" fillId="0" borderId="0" xfId="0" applyNumberFormat="1" applyFont="1" applyAlignment="1">
      <alignment vertical="top"/>
    </xf>
    <xf numFmtId="0" fontId="1" fillId="0" borderId="0" xfId="43" applyFont="1" applyProtection="1"/>
    <xf numFmtId="0" fontId="2" fillId="0" borderId="0" xfId="43" applyFont="1" applyProtection="1">
      <protection locked="0"/>
    </xf>
    <xf numFmtId="0" fontId="1" fillId="0" borderId="0" xfId="43" applyFont="1" applyProtection="1">
      <protection locked="0"/>
    </xf>
    <xf numFmtId="4" fontId="1" fillId="0" borderId="0" xfId="43" applyNumberFormat="1" applyFont="1" applyProtection="1">
      <protection locked="0"/>
    </xf>
    <xf numFmtId="167" fontId="1" fillId="0" borderId="0" xfId="43" applyNumberFormat="1" applyFont="1" applyProtection="1">
      <protection locked="0"/>
    </xf>
    <xf numFmtId="49" fontId="1" fillId="0" borderId="0" xfId="43" applyNumberFormat="1" applyFont="1" applyProtection="1">
      <protection locked="0"/>
    </xf>
    <xf numFmtId="49" fontId="1" fillId="0" borderId="0" xfId="43" applyNumberFormat="1" applyFont="1" applyAlignment="1" applyProtection="1">
      <alignment horizontal="center"/>
      <protection locked="0"/>
    </xf>
    <xf numFmtId="49" fontId="1" fillId="0" borderId="0" xfId="43" applyNumberFormat="1" applyFont="1" applyAlignment="1" applyProtection="1">
      <protection locked="0"/>
    </xf>
    <xf numFmtId="0" fontId="14" fillId="0" borderId="0" xfId="43" applyFont="1" applyProtection="1">
      <protection locked="0"/>
    </xf>
    <xf numFmtId="168" fontId="1" fillId="0" borderId="0" xfId="43" applyNumberFormat="1" applyFont="1" applyProtection="1">
      <protection locked="0"/>
    </xf>
    <xf numFmtId="0" fontId="1" fillId="0" borderId="103" xfId="43" applyNumberFormat="1" applyFont="1" applyBorder="1" applyAlignment="1" applyProtection="1">
      <alignment horizontal="center"/>
      <protection locked="0"/>
    </xf>
    <xf numFmtId="0" fontId="1" fillId="0" borderId="104" xfId="43" applyNumberFormat="1" applyFont="1" applyBorder="1" applyAlignment="1" applyProtection="1">
      <alignment horizontal="center"/>
      <protection locked="0"/>
    </xf>
    <xf numFmtId="0" fontId="1" fillId="0" borderId="105" xfId="43" applyNumberFormat="1" applyFont="1" applyBorder="1" applyAlignment="1" applyProtection="1">
      <alignment horizontal="center"/>
      <protection locked="0"/>
    </xf>
    <xf numFmtId="0" fontId="1" fillId="0" borderId="106" xfId="43" applyNumberFormat="1" applyFont="1" applyBorder="1" applyAlignment="1" applyProtection="1">
      <alignment horizontal="center"/>
      <protection locked="0"/>
    </xf>
    <xf numFmtId="0" fontId="1" fillId="0" borderId="0" xfId="43" applyFont="1" applyAlignment="1" applyProtection="1">
      <alignment horizontal="center"/>
      <protection locked="0"/>
    </xf>
    <xf numFmtId="0" fontId="18" fillId="0" borderId="0" xfId="43" applyFont="1" applyAlignment="1" applyProtection="1">
      <alignment horizontal="center"/>
      <protection locked="0"/>
    </xf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0" fontId="19" fillId="0" borderId="0" xfId="51" applyFont="1" applyProtection="1">
      <protection locked="0"/>
    </xf>
    <xf numFmtId="0" fontId="20" fillId="0" borderId="0" xfId="51" applyFont="1" applyProtection="1">
      <protection locked="0"/>
    </xf>
    <xf numFmtId="49" fontId="20" fillId="0" borderId="0" xfId="51" applyNumberFormat="1" applyFont="1" applyProtection="1">
      <protection locked="0"/>
    </xf>
    <xf numFmtId="49" fontId="19" fillId="0" borderId="0" xfId="51" applyNumberFormat="1" applyFont="1" applyProtection="1">
      <protection locked="0"/>
    </xf>
    <xf numFmtId="0" fontId="1" fillId="0" borderId="113" xfId="43" applyNumberFormat="1" applyFont="1" applyBorder="1" applyAlignment="1" applyProtection="1">
      <alignment horizontal="center"/>
      <protection locked="0"/>
    </xf>
    <xf numFmtId="0" fontId="1" fillId="0" borderId="114" xfId="43" applyNumberFormat="1" applyFont="1" applyBorder="1" applyAlignment="1" applyProtection="1">
      <alignment horizontal="center"/>
      <protection locked="0"/>
    </xf>
    <xf numFmtId="0" fontId="1" fillId="0" borderId="33" xfId="43" applyFont="1" applyBorder="1" applyAlignment="1" applyProtection="1">
      <alignment horizontal="center"/>
      <protection locked="0"/>
    </xf>
    <xf numFmtId="0" fontId="1" fillId="0" borderId="9" xfId="43" applyFont="1" applyBorder="1" applyAlignment="1" applyProtection="1">
      <alignment horizontal="centerContinuous"/>
      <protection locked="0"/>
    </xf>
    <xf numFmtId="0" fontId="1" fillId="0" borderId="11" xfId="43" applyFont="1" applyBorder="1" applyAlignment="1" applyProtection="1">
      <alignment horizontal="centerContinuous"/>
      <protection locked="0"/>
    </xf>
    <xf numFmtId="0" fontId="1" fillId="0" borderId="10" xfId="43" applyFont="1" applyBorder="1" applyAlignment="1" applyProtection="1">
      <alignment horizontal="centerContinuous"/>
      <protection locked="0"/>
    </xf>
    <xf numFmtId="0" fontId="1" fillId="0" borderId="36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/>
      <protection locked="0"/>
    </xf>
    <xf numFmtId="0" fontId="1" fillId="0" borderId="27" xfId="43" applyFont="1" applyBorder="1" applyAlignment="1" applyProtection="1">
      <alignment horizontal="center" vertical="center"/>
      <protection locked="0"/>
    </xf>
    <xf numFmtId="0" fontId="1" fillId="0" borderId="30" xfId="43" applyFont="1" applyBorder="1" applyAlignment="1" applyProtection="1">
      <alignment horizontal="center"/>
      <protection locked="0"/>
    </xf>
    <xf numFmtId="49" fontId="1" fillId="0" borderId="0" xfId="43" applyNumberFormat="1" applyFont="1" applyAlignment="1" applyProtection="1">
      <alignment horizontal="left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168" fontId="1" fillId="0" borderId="0" xfId="0" applyNumberFormat="1" applyFont="1" applyAlignment="1">
      <alignment vertical="top"/>
    </xf>
    <xf numFmtId="168" fontId="1" fillId="0" borderId="0" xfId="43" applyNumberFormat="1" applyFont="1"/>
    <xf numFmtId="168" fontId="2" fillId="0" borderId="0" xfId="43" applyNumberFormat="1" applyFont="1"/>
    <xf numFmtId="4" fontId="24" fillId="0" borderId="0" xfId="43" applyNumberFormat="1" applyFont="1"/>
    <xf numFmtId="0" fontId="0" fillId="0" borderId="0" xfId="0"/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168" fontId="23" fillId="0" borderId="0" xfId="43" applyNumberFormat="1" applyFont="1"/>
    <xf numFmtId="0" fontId="0" fillId="0" borderId="0" xfId="0"/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4" fontId="2" fillId="0" borderId="0" xfId="0" applyNumberFormat="1" applyFont="1" applyAlignment="1" applyProtection="1">
      <alignment vertical="top"/>
      <protection locked="0"/>
    </xf>
    <xf numFmtId="168" fontId="2" fillId="0" borderId="0" xfId="0" applyNumberFormat="1" applyFont="1" applyAlignment="1" applyProtection="1">
      <alignment vertical="top"/>
      <protection locked="0"/>
    </xf>
    <xf numFmtId="167" fontId="2" fillId="0" borderId="0" xfId="0" applyNumberFormat="1" applyFont="1" applyAlignment="1" applyProtection="1">
      <alignment vertical="top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/>
    <xf numFmtId="49" fontId="24" fillId="0" borderId="0" xfId="43" applyNumberFormat="1" applyFont="1" applyAlignment="1" applyProtection="1">
      <alignment horizontal="right"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49" fontId="2" fillId="0" borderId="0" xfId="43" applyNumberFormat="1" applyFont="1" applyAlignment="1" applyProtection="1">
      <alignment horizontal="right" vertical="top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36" fillId="0" borderId="61" xfId="0" applyFont="1" applyBorder="1" applyAlignment="1">
      <alignment horizontal="center" vertical="top"/>
    </xf>
    <xf numFmtId="0" fontId="36" fillId="0" borderId="62" xfId="0" applyFont="1" applyBorder="1" applyAlignment="1">
      <alignment horizontal="center" vertical="top" wrapText="1"/>
    </xf>
    <xf numFmtId="0" fontId="36" fillId="0" borderId="57" xfId="0" applyFont="1" applyBorder="1" applyAlignment="1">
      <alignment horizontal="centerContinuous" vertical="top" wrapText="1"/>
    </xf>
    <xf numFmtId="0" fontId="36" fillId="0" borderId="57" xfId="0" applyFont="1" applyBorder="1" applyAlignment="1">
      <alignment horizontal="center" vertical="top" wrapText="1"/>
    </xf>
    <xf numFmtId="0" fontId="36" fillId="11" borderId="57" xfId="0" applyFont="1" applyFill="1" applyBorder="1" applyAlignment="1">
      <alignment horizontal="centerContinuous" vertical="top" wrapText="1"/>
    </xf>
    <xf numFmtId="0" fontId="36" fillId="11" borderId="58" xfId="0" applyFont="1" applyFill="1" applyBorder="1" applyAlignment="1">
      <alignment horizontal="centerContinuous" vertical="top" wrapText="1"/>
    </xf>
    <xf numFmtId="0" fontId="36" fillId="0" borderId="0" xfId="0" applyFont="1" applyAlignment="1">
      <alignment horizontal="center" vertical="top" wrapText="1"/>
    </xf>
    <xf numFmtId="0" fontId="36" fillId="0" borderId="116" xfId="0" applyFont="1" applyBorder="1"/>
    <xf numFmtId="0" fontId="36" fillId="0" borderId="117" xfId="0" applyFont="1" applyBorder="1"/>
    <xf numFmtId="3" fontId="36" fillId="0" borderId="59" xfId="0" applyNumberFormat="1" applyFont="1" applyBorder="1" applyAlignment="1">
      <alignment horizontal="center"/>
    </xf>
    <xf numFmtId="166" fontId="36" fillId="0" borderId="59" xfId="0" applyNumberFormat="1" applyFont="1" applyBorder="1" applyAlignment="1">
      <alignment horizontal="center"/>
    </xf>
    <xf numFmtId="3" fontId="36" fillId="11" borderId="59" xfId="0" applyNumberFormat="1" applyFont="1" applyFill="1" applyBorder="1" applyAlignment="1">
      <alignment horizontal="center"/>
    </xf>
    <xf numFmtId="3" fontId="36" fillId="11" borderId="60" xfId="0" applyNumberFormat="1" applyFont="1" applyFill="1" applyBorder="1" applyAlignment="1">
      <alignment horizontal="center"/>
    </xf>
    <xf numFmtId="3" fontId="36" fillId="0" borderId="0" xfId="0" applyNumberFormat="1" applyFont="1" applyAlignment="1">
      <alignment horizontal="center"/>
    </xf>
    <xf numFmtId="0" fontId="37" fillId="0" borderId="115" xfId="0" applyFont="1" applyBorder="1"/>
    <xf numFmtId="0" fontId="37" fillId="0" borderId="115" xfId="0" applyFont="1" applyBorder="1" applyAlignment="1">
      <alignment horizontal="center"/>
    </xf>
    <xf numFmtId="3" fontId="37" fillId="0" borderId="115" xfId="0" applyNumberFormat="1" applyFont="1" applyBorder="1"/>
    <xf numFmtId="4" fontId="37" fillId="0" borderId="115" xfId="0" applyNumberFormat="1" applyFont="1" applyBorder="1"/>
    <xf numFmtId="4" fontId="37" fillId="0" borderId="118" xfId="0" applyNumberFormat="1" applyFont="1" applyBorder="1"/>
    <xf numFmtId="3" fontId="37" fillId="0" borderId="0" xfId="0" applyNumberFormat="1" applyFont="1"/>
    <xf numFmtId="49" fontId="38" fillId="0" borderId="65" xfId="0" applyNumberFormat="1" applyFont="1" applyBorder="1" applyAlignment="1">
      <alignment horizontal="left" vertical="center" wrapText="1"/>
    </xf>
    <xf numFmtId="0" fontId="38" fillId="0" borderId="65" xfId="0" applyFont="1" applyBorder="1" applyAlignment="1">
      <alignment vertical="center"/>
    </xf>
    <xf numFmtId="0" fontId="38" fillId="0" borderId="65" xfId="0" applyFont="1" applyBorder="1" applyAlignment="1">
      <alignment horizontal="center" vertical="center"/>
    </xf>
    <xf numFmtId="3" fontId="38" fillId="0" borderId="65" xfId="0" applyNumberFormat="1" applyFont="1" applyBorder="1" applyAlignment="1">
      <alignment vertical="center"/>
    </xf>
    <xf numFmtId="4" fontId="38" fillId="0" borderId="65" xfId="0" applyNumberFormat="1" applyFont="1" applyBorder="1" applyAlignment="1">
      <alignment vertical="center"/>
    </xf>
    <xf numFmtId="4" fontId="36" fillId="0" borderId="65" xfId="0" applyNumberFormat="1" applyFont="1" applyBorder="1" applyAlignment="1">
      <alignment vertical="center"/>
    </xf>
    <xf numFmtId="3" fontId="38" fillId="0" borderId="0" xfId="0" applyNumberFormat="1" applyFont="1" applyAlignment="1">
      <alignment vertical="center"/>
    </xf>
    <xf numFmtId="49" fontId="36" fillId="0" borderId="65" xfId="0" applyNumberFormat="1" applyFont="1" applyBorder="1" applyAlignment="1">
      <alignment horizontal="left" vertical="center" wrapText="1"/>
    </xf>
    <xf numFmtId="0" fontId="36" fillId="0" borderId="65" xfId="0" applyFont="1" applyBorder="1" applyAlignment="1">
      <alignment vertical="center"/>
    </xf>
    <xf numFmtId="0" fontId="36" fillId="0" borderId="65" xfId="0" applyFont="1" applyBorder="1" applyAlignment="1">
      <alignment horizontal="center" vertical="center"/>
    </xf>
    <xf numFmtId="3" fontId="36" fillId="0" borderId="65" xfId="0" applyNumberFormat="1" applyFont="1" applyBorder="1" applyAlignment="1">
      <alignment vertical="center"/>
    </xf>
    <xf numFmtId="3" fontId="36" fillId="0" borderId="0" xfId="0" applyNumberFormat="1" applyFont="1" applyAlignment="1">
      <alignment vertical="center"/>
    </xf>
    <xf numFmtId="49" fontId="38" fillId="0" borderId="119" xfId="0" applyNumberFormat="1" applyFont="1" applyBorder="1" applyAlignment="1">
      <alignment horizontal="left" vertical="center" wrapText="1"/>
    </xf>
    <xf numFmtId="0" fontId="38" fillId="0" borderId="119" xfId="0" applyFont="1" applyBorder="1" applyAlignment="1">
      <alignment vertical="center"/>
    </xf>
    <xf numFmtId="0" fontId="38" fillId="0" borderId="119" xfId="0" applyFont="1" applyBorder="1" applyAlignment="1">
      <alignment horizontal="center" vertical="center"/>
    </xf>
    <xf numFmtId="3" fontId="38" fillId="0" borderId="119" xfId="0" applyNumberFormat="1" applyFont="1" applyBorder="1" applyAlignment="1">
      <alignment vertical="center"/>
    </xf>
    <xf numFmtId="4" fontId="38" fillId="0" borderId="119" xfId="0" applyNumberFormat="1" applyFont="1" applyBorder="1" applyAlignment="1">
      <alignment vertical="center"/>
    </xf>
    <xf numFmtId="4" fontId="36" fillId="0" borderId="119" xfId="0" applyNumberFormat="1" applyFont="1" applyBorder="1" applyAlignment="1">
      <alignment vertical="center"/>
    </xf>
    <xf numFmtId="49" fontId="39" fillId="30" borderId="120" xfId="0" applyNumberFormat="1" applyFont="1" applyFill="1" applyBorder="1" applyAlignment="1">
      <alignment horizontal="right" vertical="center" wrapText="1"/>
    </xf>
    <xf numFmtId="0" fontId="39" fillId="30" borderId="121" xfId="0" applyFont="1" applyFill="1" applyBorder="1" applyAlignment="1">
      <alignment vertical="center"/>
    </xf>
    <xf numFmtId="0" fontId="39" fillId="30" borderId="121" xfId="0" applyFont="1" applyFill="1" applyBorder="1" applyAlignment="1">
      <alignment horizontal="center" vertical="center"/>
    </xf>
    <xf numFmtId="3" fontId="39" fillId="30" borderId="121" xfId="0" applyNumberFormat="1" applyFont="1" applyFill="1" applyBorder="1" applyAlignment="1">
      <alignment vertical="center"/>
    </xf>
    <xf numFmtId="4" fontId="39" fillId="30" borderId="121" xfId="0" applyNumberFormat="1" applyFont="1" applyFill="1" applyBorder="1" applyAlignment="1">
      <alignment vertical="center"/>
    </xf>
    <xf numFmtId="4" fontId="39" fillId="30" borderId="77" xfId="0" applyNumberFormat="1" applyFont="1" applyFill="1" applyBorder="1" applyAlignment="1">
      <alignment vertical="center"/>
    </xf>
    <xf numFmtId="4" fontId="39" fillId="30" borderId="122" xfId="0" applyNumberFormat="1" applyFont="1" applyFill="1" applyBorder="1" applyAlignment="1">
      <alignment vertical="center"/>
    </xf>
    <xf numFmtId="3" fontId="39" fillId="30" borderId="0" xfId="0" applyNumberFormat="1" applyFont="1" applyFill="1" applyAlignment="1">
      <alignment vertical="center"/>
    </xf>
    <xf numFmtId="49" fontId="36" fillId="0" borderId="0" xfId="0" applyNumberFormat="1" applyFont="1" applyAlignment="1">
      <alignment horizontal="left" vertical="top" wrapText="1"/>
    </xf>
    <xf numFmtId="0" fontId="36" fillId="0" borderId="0" xfId="0" applyFont="1"/>
    <xf numFmtId="0" fontId="36" fillId="0" borderId="0" xfId="0" applyFont="1" applyAlignment="1">
      <alignment horizontal="center"/>
    </xf>
    <xf numFmtId="3" fontId="36" fillId="0" borderId="0" xfId="0" applyNumberFormat="1" applyFont="1"/>
    <xf numFmtId="4" fontId="36" fillId="0" borderId="0" xfId="0" applyNumberFormat="1" applyFont="1"/>
    <xf numFmtId="0" fontId="1" fillId="0" borderId="0" xfId="43" applyFont="1" applyAlignment="1">
      <alignment vertical="center"/>
    </xf>
    <xf numFmtId="49" fontId="1" fillId="0" borderId="0" xfId="43" applyNumberFormat="1" applyFont="1" applyAlignment="1" applyProtection="1">
      <alignment horizontal="left" vertical="center" wrapText="1"/>
      <protection locked="0"/>
    </xf>
    <xf numFmtId="0" fontId="1" fillId="0" borderId="0" xfId="43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 applyProtection="1">
      <alignment horizontal="right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right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4" fontId="2" fillId="0" borderId="0" xfId="0" applyNumberFormat="1" applyFont="1" applyAlignment="1" applyProtection="1">
      <alignment vertical="top"/>
      <protection locked="0"/>
    </xf>
    <xf numFmtId="168" fontId="2" fillId="0" borderId="0" xfId="0" applyNumberFormat="1" applyFont="1" applyAlignment="1" applyProtection="1">
      <alignment vertical="top"/>
      <protection locked="0"/>
    </xf>
    <xf numFmtId="167" fontId="2" fillId="0" borderId="0" xfId="0" applyNumberFormat="1" applyFont="1" applyAlignment="1" applyProtection="1">
      <alignment vertical="top"/>
      <protection locked="0"/>
    </xf>
    <xf numFmtId="2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4" fontId="1" fillId="0" borderId="0" xfId="0" applyNumberFormat="1" applyFont="1" applyAlignment="1" applyProtection="1">
      <alignment vertical="center"/>
      <protection locked="0"/>
    </xf>
    <xf numFmtId="174" fontId="1" fillId="0" borderId="0" xfId="0" applyNumberFormat="1" applyFont="1" applyAlignment="1">
      <alignment vertical="center"/>
    </xf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21" fillId="0" borderId="0" xfId="0" applyFont="1" applyAlignment="1">
      <alignment vertical="center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0" fontId="27" fillId="0" borderId="0" xfId="43" applyFont="1"/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9" fontId="2" fillId="0" borderId="0" xfId="43" applyNumberFormat="1" applyFont="1" applyAlignment="1" applyProtection="1">
      <alignment vertical="top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7" fontId="2" fillId="0" borderId="0" xfId="43" applyNumberFormat="1" applyFont="1" applyAlignment="1" applyProtection="1">
      <alignment vertical="top"/>
      <protection locked="0"/>
    </xf>
    <xf numFmtId="0" fontId="40" fillId="0" borderId="55" xfId="0" applyFont="1" applyBorder="1" applyAlignment="1">
      <alignment vertical="center"/>
    </xf>
    <xf numFmtId="0" fontId="41" fillId="0" borderId="2" xfId="0" applyFont="1" applyBorder="1" applyAlignment="1">
      <alignment vertical="center"/>
    </xf>
    <xf numFmtId="165" fontId="41" fillId="0" borderId="2" xfId="0" applyNumberFormat="1" applyFont="1" applyFill="1" applyBorder="1" applyAlignment="1">
      <alignment vertical="center"/>
    </xf>
    <xf numFmtId="0" fontId="41" fillId="0" borderId="2" xfId="0" applyFont="1" applyFill="1" applyBorder="1" applyAlignment="1">
      <alignment vertical="center"/>
    </xf>
    <xf numFmtId="0" fontId="41" fillId="0" borderId="3" xfId="0" applyFont="1" applyBorder="1" applyAlignment="1">
      <alignment vertical="center"/>
    </xf>
    <xf numFmtId="0" fontId="42" fillId="0" borderId="0" xfId="0" applyFont="1"/>
    <xf numFmtId="0" fontId="43" fillId="0" borderId="7" xfId="0" applyFont="1" applyBorder="1" applyAlignment="1">
      <alignment vertical="center"/>
    </xf>
    <xf numFmtId="0" fontId="43" fillId="0" borderId="0" xfId="0" applyFont="1" applyBorder="1" applyAlignment="1">
      <alignment vertical="center"/>
    </xf>
    <xf numFmtId="0" fontId="43" fillId="0" borderId="0" xfId="0" applyFont="1" applyFill="1" applyBorder="1" applyAlignment="1">
      <alignment vertical="center"/>
    </xf>
    <xf numFmtId="0" fontId="43" fillId="0" borderId="8" xfId="0" applyFont="1" applyBorder="1" applyAlignment="1">
      <alignment vertical="center"/>
    </xf>
    <xf numFmtId="0" fontId="43" fillId="0" borderId="0" xfId="0" applyFont="1" applyBorder="1" applyAlignment="1">
      <alignment horizontal="left" vertical="center"/>
    </xf>
    <xf numFmtId="165" fontId="44" fillId="0" borderId="9" xfId="0" applyNumberFormat="1" applyFont="1" applyFill="1" applyBorder="1" applyAlignment="1">
      <alignment horizontal="left" vertical="center"/>
    </xf>
    <xf numFmtId="0" fontId="43" fillId="0" borderId="10" xfId="0" applyFont="1" applyBorder="1" applyAlignment="1">
      <alignment horizontal="left" vertical="center"/>
    </xf>
    <xf numFmtId="0" fontId="43" fillId="0" borderId="10" xfId="0" applyFont="1" applyFill="1" applyBorder="1" applyAlignment="1">
      <alignment horizontal="left" vertical="center"/>
    </xf>
    <xf numFmtId="0" fontId="43" fillId="0" borderId="11" xfId="0" applyFont="1" applyBorder="1" applyAlignment="1">
      <alignment horizontal="left" vertical="center"/>
    </xf>
    <xf numFmtId="0" fontId="43" fillId="0" borderId="0" xfId="0" applyFont="1" applyBorder="1" applyAlignment="1">
      <alignment horizontal="center" vertical="center"/>
    </xf>
    <xf numFmtId="165" fontId="43" fillId="0" borderId="12" xfId="0" applyNumberFormat="1" applyFont="1" applyFill="1" applyBorder="1" applyAlignment="1">
      <alignment horizontal="left" vertical="center"/>
    </xf>
    <xf numFmtId="165" fontId="43" fillId="0" borderId="9" xfId="0" applyNumberFormat="1" applyFont="1" applyFill="1" applyBorder="1" applyAlignment="1">
      <alignment horizontal="left" vertical="center"/>
    </xf>
    <xf numFmtId="165" fontId="43" fillId="0" borderId="35" xfId="0" applyNumberFormat="1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13" xfId="0" applyFont="1" applyBorder="1" applyAlignment="1">
      <alignment vertical="center"/>
    </xf>
    <xf numFmtId="0" fontId="43" fillId="0" borderId="14" xfId="0" applyFont="1" applyBorder="1" applyAlignment="1">
      <alignment vertical="center"/>
    </xf>
    <xf numFmtId="0" fontId="43" fillId="0" borderId="14" xfId="0" applyFont="1" applyFill="1" applyBorder="1" applyAlignment="1">
      <alignment vertical="center"/>
    </xf>
    <xf numFmtId="0" fontId="43" fillId="0" borderId="15" xfId="0" applyFont="1" applyBorder="1" applyAlignment="1">
      <alignment vertical="center"/>
    </xf>
    <xf numFmtId="0" fontId="43" fillId="0" borderId="16" xfId="0" applyFont="1" applyBorder="1" applyAlignment="1">
      <alignment vertical="center"/>
    </xf>
    <xf numFmtId="0" fontId="43" fillId="0" borderId="17" xfId="0" applyFont="1" applyBorder="1" applyAlignment="1">
      <alignment vertical="center"/>
    </xf>
    <xf numFmtId="0" fontId="45" fillId="0" borderId="17" xfId="0" applyFont="1" applyFill="1" applyBorder="1" applyAlignment="1">
      <alignment vertical="center"/>
    </xf>
    <xf numFmtId="0" fontId="43" fillId="0" borderId="17" xfId="0" applyFont="1" applyFill="1" applyBorder="1" applyAlignment="1">
      <alignment vertical="center"/>
    </xf>
    <xf numFmtId="165" fontId="43" fillId="0" borderId="17" xfId="0" applyNumberFormat="1" applyFont="1" applyFill="1" applyBorder="1" applyAlignment="1">
      <alignment vertical="center"/>
    </xf>
    <xf numFmtId="0" fontId="43" fillId="0" borderId="18" xfId="0" applyFont="1" applyBorder="1" applyAlignment="1">
      <alignment vertical="center"/>
    </xf>
    <xf numFmtId="0" fontId="40" fillId="0" borderId="63" xfId="0" applyFont="1" applyBorder="1" applyAlignment="1">
      <alignment horizontal="center" vertical="center" wrapText="1"/>
    </xf>
    <xf numFmtId="0" fontId="40" fillId="0" borderId="19" xfId="0" applyFont="1" applyBorder="1" applyAlignment="1">
      <alignment horizontal="center" vertical="center"/>
    </xf>
    <xf numFmtId="0" fontId="40" fillId="0" borderId="20" xfId="0" applyFont="1" applyBorder="1" applyAlignment="1">
      <alignment horizontal="left" vertical="center"/>
    </xf>
    <xf numFmtId="0" fontId="40" fillId="0" borderId="21" xfId="0" applyFont="1" applyBorder="1" applyAlignment="1">
      <alignment horizontal="left" vertical="center"/>
    </xf>
    <xf numFmtId="0" fontId="40" fillId="0" borderId="21" xfId="0" applyFont="1" applyFill="1" applyBorder="1" applyAlignment="1">
      <alignment horizontal="left" vertical="center"/>
    </xf>
    <xf numFmtId="0" fontId="40" fillId="0" borderId="22" xfId="0" applyFont="1" applyBorder="1" applyAlignment="1">
      <alignment horizontal="left" vertical="center"/>
    </xf>
    <xf numFmtId="0" fontId="40" fillId="0" borderId="23" xfId="0" applyFont="1" applyFill="1" applyBorder="1" applyAlignment="1">
      <alignment vertical="center"/>
    </xf>
    <xf numFmtId="0" fontId="40" fillId="0" borderId="24" xfId="0" applyFont="1" applyFill="1" applyBorder="1" applyAlignment="1">
      <alignment vertical="center"/>
    </xf>
    <xf numFmtId="0" fontId="40" fillId="0" borderId="25" xfId="0" applyFont="1" applyFill="1" applyBorder="1" applyAlignment="1">
      <alignment vertical="center"/>
    </xf>
    <xf numFmtId="0" fontId="40" fillId="0" borderId="19" xfId="0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40" fillId="0" borderId="26" xfId="0" applyFont="1" applyBorder="1" applyAlignment="1">
      <alignment horizontal="center" vertical="center"/>
    </xf>
    <xf numFmtId="0" fontId="40" fillId="0" borderId="37" xfId="0" applyFont="1" applyBorder="1" applyAlignment="1">
      <alignment horizontal="center" vertical="top"/>
    </xf>
    <xf numFmtId="0" fontId="40" fillId="0" borderId="27" xfId="0" applyFont="1" applyBorder="1" applyAlignment="1">
      <alignment horizontal="center" vertical="center"/>
    </xf>
    <xf numFmtId="0" fontId="40" fillId="0" borderId="28" xfId="0" applyFont="1" applyBorder="1" applyAlignment="1">
      <alignment horizontal="left" vertical="center"/>
    </xf>
    <xf numFmtId="0" fontId="40" fillId="0" borderId="29" xfId="0" applyFont="1" applyBorder="1" applyAlignment="1">
      <alignment horizontal="left" vertical="center"/>
    </xf>
    <xf numFmtId="0" fontId="40" fillId="0" borderId="29" xfId="0" applyFont="1" applyFill="1" applyBorder="1" applyAlignment="1">
      <alignment horizontal="left" vertical="center"/>
    </xf>
    <xf numFmtId="0" fontId="40" fillId="0" borderId="30" xfId="0" applyFont="1" applyBorder="1" applyAlignment="1">
      <alignment horizontal="left" vertical="center"/>
    </xf>
    <xf numFmtId="0" fontId="43" fillId="0" borderId="12" xfId="0" applyFont="1" applyBorder="1" applyAlignment="1">
      <alignment horizontal="center" vertical="center"/>
    </xf>
    <xf numFmtId="0" fontId="43" fillId="0" borderId="12" xfId="0" applyFont="1" applyFill="1" applyBorder="1" applyAlignment="1">
      <alignment horizontal="center" vertical="center"/>
    </xf>
    <xf numFmtId="0" fontId="40" fillId="0" borderId="27" xfId="0" applyFont="1" applyFill="1" applyBorder="1" applyAlignment="1">
      <alignment horizontal="center" vertical="center"/>
    </xf>
    <xf numFmtId="0" fontId="40" fillId="0" borderId="28" xfId="0" applyFont="1" applyFill="1" applyBorder="1" applyAlignment="1">
      <alignment horizontal="center" vertical="center"/>
    </xf>
    <xf numFmtId="0" fontId="40" fillId="0" borderId="31" xfId="0" applyFont="1" applyBorder="1" applyAlignment="1">
      <alignment horizontal="center" vertical="center"/>
    </xf>
    <xf numFmtId="0" fontId="43" fillId="0" borderId="32" xfId="0" applyFont="1" applyBorder="1" applyAlignment="1">
      <alignment horizontal="center" vertical="center"/>
    </xf>
    <xf numFmtId="0" fontId="43" fillId="0" borderId="9" xfId="0" applyFont="1" applyBorder="1" applyAlignment="1">
      <alignment horizontal="left" vertical="center"/>
    </xf>
    <xf numFmtId="4" fontId="43" fillId="0" borderId="11" xfId="0" applyNumberFormat="1" applyFont="1" applyBorder="1" applyAlignment="1">
      <alignment horizontal="right" vertical="center"/>
    </xf>
    <xf numFmtId="4" fontId="43" fillId="0" borderId="12" xfId="0" applyNumberFormat="1" applyFont="1" applyFill="1" applyBorder="1" applyAlignment="1">
      <alignment horizontal="right" vertical="center"/>
    </xf>
    <xf numFmtId="4" fontId="43" fillId="0" borderId="9" xfId="0" applyNumberFormat="1" applyFont="1" applyFill="1" applyBorder="1" applyAlignment="1">
      <alignment horizontal="right" vertical="center"/>
    </xf>
    <xf numFmtId="3" fontId="43" fillId="0" borderId="4" xfId="0" applyNumberFormat="1" applyFont="1" applyBorder="1" applyAlignment="1">
      <alignment vertical="center"/>
    </xf>
    <xf numFmtId="4" fontId="43" fillId="0" borderId="9" xfId="0" applyNumberFormat="1" applyFont="1" applyBorder="1" applyAlignment="1">
      <alignment horizontal="right" vertical="center"/>
    </xf>
    <xf numFmtId="3" fontId="43" fillId="0" borderId="4" xfId="0" applyNumberFormat="1" applyFont="1" applyBorder="1" applyAlignment="1">
      <alignment horizontal="center" vertical="center"/>
    </xf>
    <xf numFmtId="4" fontId="43" fillId="0" borderId="11" xfId="0" applyNumberFormat="1" applyFont="1" applyFill="1" applyBorder="1" applyAlignment="1">
      <alignment horizontal="right" vertical="center"/>
    </xf>
    <xf numFmtId="0" fontId="43" fillId="0" borderId="33" xfId="0" applyFon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3" fontId="43" fillId="0" borderId="4" xfId="0" applyNumberFormat="1" applyFont="1" applyFill="1" applyBorder="1" applyAlignment="1">
      <alignment vertical="center"/>
    </xf>
    <xf numFmtId="0" fontId="43" fillId="0" borderId="50" xfId="0" applyFont="1" applyBorder="1" applyAlignment="1">
      <alignment horizontal="center" vertical="center"/>
    </xf>
    <xf numFmtId="0" fontId="43" fillId="0" borderId="51" xfId="0" applyFont="1" applyBorder="1" applyAlignment="1">
      <alignment horizontal="center" vertical="center"/>
    </xf>
    <xf numFmtId="0" fontId="43" fillId="0" borderId="52" xfId="0" applyFont="1" applyBorder="1" applyAlignment="1">
      <alignment horizontal="left" vertical="center"/>
    </xf>
    <xf numFmtId="0" fontId="43" fillId="0" borderId="53" xfId="0" applyFont="1" applyBorder="1" applyAlignment="1">
      <alignment horizontal="left" vertical="center"/>
    </xf>
    <xf numFmtId="0" fontId="43" fillId="0" borderId="54" xfId="0" applyFont="1" applyBorder="1" applyAlignment="1">
      <alignment horizontal="left" vertical="center"/>
    </xf>
    <xf numFmtId="4" fontId="43" fillId="0" borderId="54" xfId="0" applyNumberFormat="1" applyFont="1" applyFill="1" applyBorder="1" applyAlignment="1">
      <alignment horizontal="right" vertical="center"/>
    </xf>
    <xf numFmtId="4" fontId="43" fillId="0" borderId="51" xfId="0" applyNumberFormat="1" applyFont="1" applyFill="1" applyBorder="1" applyAlignment="1">
      <alignment horizontal="right" vertical="center"/>
    </xf>
    <xf numFmtId="4" fontId="43" fillId="0" borderId="52" xfId="0" applyNumberFormat="1" applyFont="1" applyFill="1" applyBorder="1" applyAlignment="1">
      <alignment horizontal="right" vertical="center"/>
    </xf>
    <xf numFmtId="3" fontId="43" fillId="0" borderId="15" xfId="0" applyNumberFormat="1" applyFont="1" applyBorder="1" applyAlignment="1">
      <alignment vertical="center"/>
    </xf>
    <xf numFmtId="0" fontId="43" fillId="0" borderId="46" xfId="0" applyFont="1" applyBorder="1" applyAlignment="1">
      <alignment horizontal="center" vertical="center"/>
    </xf>
    <xf numFmtId="0" fontId="43" fillId="0" borderId="44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9" fontId="43" fillId="0" borderId="9" xfId="0" applyNumberFormat="1" applyFont="1" applyFill="1" applyBorder="1" applyAlignment="1">
      <alignment vertical="center"/>
    </xf>
    <xf numFmtId="3" fontId="43" fillId="0" borderId="10" xfId="0" applyNumberFormat="1" applyFont="1" applyFill="1" applyBorder="1" applyAlignment="1">
      <alignment horizontal="right" vertical="center"/>
    </xf>
    <xf numFmtId="4" fontId="43" fillId="0" borderId="10" xfId="0" applyNumberFormat="1" applyFont="1" applyFill="1" applyBorder="1" applyAlignment="1">
      <alignment vertical="center"/>
    </xf>
    <xf numFmtId="3" fontId="43" fillId="0" borderId="10" xfId="0" applyNumberFormat="1" applyFont="1" applyFill="1" applyBorder="1" applyAlignment="1">
      <alignment horizontal="left" vertical="center"/>
    </xf>
    <xf numFmtId="4" fontId="43" fillId="0" borderId="4" xfId="0" applyNumberFormat="1" applyFont="1" applyBorder="1" applyAlignment="1">
      <alignment vertical="center"/>
    </xf>
    <xf numFmtId="0" fontId="43" fillId="0" borderId="37" xfId="0" applyFont="1" applyBorder="1" applyAlignment="1">
      <alignment horizontal="center" vertical="center"/>
    </xf>
    <xf numFmtId="0" fontId="43" fillId="0" borderId="28" xfId="0" applyFont="1" applyBorder="1" applyAlignment="1">
      <alignment horizontal="left" vertical="center"/>
    </xf>
    <xf numFmtId="0" fontId="43" fillId="0" borderId="29" xfId="0" applyFont="1" applyBorder="1" applyAlignment="1">
      <alignment horizontal="left" vertical="center"/>
    </xf>
    <xf numFmtId="0" fontId="43" fillId="0" borderId="29" xfId="0" applyFont="1" applyFill="1" applyBorder="1" applyAlignment="1">
      <alignment horizontal="left" vertical="center"/>
    </xf>
    <xf numFmtId="0" fontId="43" fillId="0" borderId="30" xfId="0" applyFont="1" applyBorder="1" applyAlignment="1">
      <alignment horizontal="left" vertical="center"/>
    </xf>
    <xf numFmtId="3" fontId="43" fillId="0" borderId="10" xfId="0" applyNumberFormat="1" applyFont="1" applyFill="1" applyBorder="1" applyAlignment="1">
      <alignment vertical="center"/>
    </xf>
    <xf numFmtId="0" fontId="40" fillId="0" borderId="9" xfId="0" applyFont="1" applyBorder="1" applyAlignment="1">
      <alignment horizontal="left" vertical="center"/>
    </xf>
    <xf numFmtId="0" fontId="40" fillId="0" borderId="10" xfId="0" applyFont="1" applyBorder="1" applyAlignment="1">
      <alignment horizontal="left" vertical="center"/>
    </xf>
    <xf numFmtId="0" fontId="40" fillId="0" borderId="10" xfId="0" applyFont="1" applyFill="1" applyBorder="1" applyAlignment="1">
      <alignment horizontal="left" vertical="center"/>
    </xf>
    <xf numFmtId="3" fontId="43" fillId="0" borderId="11" xfId="0" applyNumberFormat="1" applyFont="1" applyFill="1" applyBorder="1" applyAlignment="1">
      <alignment vertical="center"/>
    </xf>
    <xf numFmtId="4" fontId="40" fillId="0" borderId="38" xfId="0" applyNumberFormat="1" applyFont="1" applyFill="1" applyBorder="1" applyAlignment="1">
      <alignment vertical="center"/>
    </xf>
    <xf numFmtId="4" fontId="40" fillId="0" borderId="56" xfId="0" applyNumberFormat="1" applyFont="1" applyFill="1" applyBorder="1" applyAlignment="1">
      <alignment vertical="center"/>
    </xf>
    <xf numFmtId="4" fontId="40" fillId="0" borderId="39" xfId="0" applyNumberFormat="1" applyFont="1" applyBorder="1" applyAlignment="1">
      <alignment vertical="center"/>
    </xf>
    <xf numFmtId="0" fontId="40" fillId="0" borderId="40" xfId="0" applyFont="1" applyBorder="1" applyAlignment="1">
      <alignment horizontal="left" vertical="center"/>
    </xf>
    <xf numFmtId="0" fontId="43" fillId="0" borderId="35" xfId="0" applyFont="1" applyBorder="1" applyAlignment="1">
      <alignment horizontal="center" vertical="center"/>
    </xf>
    <xf numFmtId="0" fontId="43" fillId="0" borderId="35" xfId="0" applyFont="1" applyBorder="1" applyAlignment="1">
      <alignment horizontal="left" vertical="center"/>
    </xf>
    <xf numFmtId="0" fontId="43" fillId="0" borderId="35" xfId="0" applyFont="1" applyFill="1" applyBorder="1" applyAlignment="1">
      <alignment horizontal="left" vertical="center"/>
    </xf>
    <xf numFmtId="0" fontId="43" fillId="0" borderId="36" xfId="0" applyFont="1" applyBorder="1" applyAlignment="1">
      <alignment horizontal="left" vertical="center"/>
    </xf>
    <xf numFmtId="0" fontId="40" fillId="0" borderId="0" xfId="0" applyFont="1" applyFill="1" applyBorder="1" applyAlignment="1">
      <alignment vertical="center"/>
    </xf>
    <xf numFmtId="0" fontId="43" fillId="0" borderId="35" xfId="0" applyFont="1" applyFill="1" applyBorder="1" applyAlignment="1">
      <alignment vertical="center"/>
    </xf>
    <xf numFmtId="0" fontId="43" fillId="0" borderId="36" xfId="0" applyFont="1" applyFill="1" applyBorder="1" applyAlignment="1">
      <alignment vertical="center"/>
    </xf>
    <xf numFmtId="0" fontId="40" fillId="0" borderId="41" xfId="0" applyFont="1" applyFill="1" applyBorder="1" applyAlignment="1">
      <alignment vertical="center"/>
    </xf>
    <xf numFmtId="0" fontId="43" fillId="0" borderId="42" xfId="0" applyFont="1" applyFill="1" applyBorder="1" applyAlignment="1">
      <alignment vertical="center"/>
    </xf>
    <xf numFmtId="165" fontId="43" fillId="0" borderId="7" xfId="0" applyNumberFormat="1" applyFont="1" applyFill="1" applyBorder="1" applyAlignment="1">
      <alignment horizontal="left" vertical="center"/>
    </xf>
    <xf numFmtId="165" fontId="43" fillId="0" borderId="0" xfId="0" applyNumberFormat="1" applyFont="1" applyFill="1" applyBorder="1" applyAlignment="1">
      <alignment horizontal="left" vertical="center"/>
    </xf>
    <xf numFmtId="165" fontId="43" fillId="0" borderId="0" xfId="0" applyNumberFormat="1" applyFont="1" applyFill="1" applyBorder="1" applyAlignment="1">
      <alignment vertical="center"/>
    </xf>
    <xf numFmtId="0" fontId="43" fillId="0" borderId="43" xfId="0" applyFont="1" applyFill="1" applyBorder="1" applyAlignment="1">
      <alignment vertical="center"/>
    </xf>
    <xf numFmtId="165" fontId="43" fillId="0" borderId="44" xfId="0" applyNumberFormat="1" applyFont="1" applyFill="1" applyBorder="1" applyAlignment="1">
      <alignment vertical="center"/>
    </xf>
    <xf numFmtId="0" fontId="43" fillId="0" borderId="8" xfId="0" applyFont="1" applyFill="1" applyBorder="1" applyAlignment="1">
      <alignment vertical="center"/>
    </xf>
    <xf numFmtId="0" fontId="43" fillId="0" borderId="7" xfId="0" applyFont="1" applyBorder="1" applyAlignment="1">
      <alignment horizontal="left" vertical="center"/>
    </xf>
    <xf numFmtId="0" fontId="43" fillId="0" borderId="44" xfId="0" applyFont="1" applyFill="1" applyBorder="1" applyAlignment="1">
      <alignment vertical="center"/>
    </xf>
    <xf numFmtId="165" fontId="43" fillId="0" borderId="45" xfId="0" applyNumberFormat="1" applyFont="1" applyFill="1" applyBorder="1" applyAlignment="1">
      <alignment horizontal="left" vertical="center"/>
    </xf>
    <xf numFmtId="0" fontId="43" fillId="0" borderId="29" xfId="0" applyFont="1" applyBorder="1" applyAlignment="1">
      <alignment horizontal="center" vertical="center"/>
    </xf>
    <xf numFmtId="165" fontId="43" fillId="0" borderId="44" xfId="0" applyNumberFormat="1" applyFont="1" applyFill="1" applyBorder="1" applyAlignment="1">
      <alignment horizontal="left" vertical="center"/>
    </xf>
    <xf numFmtId="0" fontId="40" fillId="0" borderId="46" xfId="0" applyFont="1" applyFill="1" applyBorder="1" applyAlignment="1">
      <alignment horizontal="left" vertical="center"/>
    </xf>
    <xf numFmtId="0" fontId="43" fillId="0" borderId="41" xfId="0" applyFont="1" applyFill="1" applyBorder="1" applyAlignment="1">
      <alignment horizontal="center" vertical="center"/>
    </xf>
    <xf numFmtId="165" fontId="43" fillId="0" borderId="35" xfId="0" applyNumberFormat="1" applyFont="1" applyFill="1" applyBorder="1" applyAlignment="1">
      <alignment vertical="center"/>
    </xf>
    <xf numFmtId="165" fontId="40" fillId="0" borderId="41" xfId="0" applyNumberFormat="1" applyFont="1" applyFill="1" applyBorder="1" applyAlignment="1">
      <alignment vertical="center"/>
    </xf>
    <xf numFmtId="0" fontId="43" fillId="0" borderId="42" xfId="0" applyFont="1" applyBorder="1" applyAlignment="1">
      <alignment vertical="center"/>
    </xf>
    <xf numFmtId="0" fontId="43" fillId="0" borderId="43" xfId="0" applyFont="1" applyFill="1" applyBorder="1" applyAlignment="1">
      <alignment horizontal="left" vertical="center"/>
    </xf>
    <xf numFmtId="0" fontId="43" fillId="0" borderId="43" xfId="0" applyFont="1" applyBorder="1" applyAlignment="1">
      <alignment vertical="center"/>
    </xf>
    <xf numFmtId="165" fontId="43" fillId="0" borderId="44" xfId="0" applyNumberFormat="1" applyFont="1" applyFill="1" applyBorder="1" applyAlignment="1">
      <alignment horizontal="right" vertical="center"/>
    </xf>
    <xf numFmtId="0" fontId="43" fillId="0" borderId="45" xfId="0" applyFont="1" applyBorder="1" applyAlignment="1">
      <alignment horizontal="center" vertical="center"/>
    </xf>
    <xf numFmtId="165" fontId="43" fillId="0" borderId="28" xfId="0" applyNumberFormat="1" applyFont="1" applyFill="1" applyBorder="1" applyAlignment="1">
      <alignment vertical="center"/>
    </xf>
    <xf numFmtId="165" fontId="43" fillId="0" borderId="29" xfId="0" applyNumberFormat="1" applyFont="1" applyFill="1" applyBorder="1" applyAlignment="1">
      <alignment vertical="center"/>
    </xf>
    <xf numFmtId="0" fontId="43" fillId="0" borderId="30" xfId="0" applyFont="1" applyFill="1" applyBorder="1" applyAlignment="1">
      <alignment vertical="center"/>
    </xf>
    <xf numFmtId="0" fontId="43" fillId="0" borderId="29" xfId="0" applyFont="1" applyFill="1" applyBorder="1" applyAlignment="1">
      <alignment vertical="center"/>
    </xf>
    <xf numFmtId="0" fontId="43" fillId="0" borderId="31" xfId="0" applyFont="1" applyBorder="1" applyAlignment="1">
      <alignment vertical="center"/>
    </xf>
    <xf numFmtId="0" fontId="43" fillId="0" borderId="7" xfId="0" applyFont="1" applyBorder="1" applyAlignment="1">
      <alignment horizontal="center" vertical="center"/>
    </xf>
    <xf numFmtId="0" fontId="43" fillId="0" borderId="5" xfId="0" applyFont="1" applyBorder="1" applyAlignment="1">
      <alignment horizontal="left" vertical="center"/>
    </xf>
    <xf numFmtId="0" fontId="43" fillId="0" borderId="47" xfId="0" applyFont="1" applyBorder="1" applyAlignment="1">
      <alignment horizontal="left" vertical="center"/>
    </xf>
    <xf numFmtId="0" fontId="43" fillId="0" borderId="48" xfId="0" applyFont="1" applyBorder="1" applyAlignment="1">
      <alignment horizontal="left" vertical="center"/>
    </xf>
    <xf numFmtId="0" fontId="43" fillId="0" borderId="6" xfId="0" applyFont="1" applyBorder="1" applyAlignment="1">
      <alignment horizontal="left" vertical="center"/>
    </xf>
    <xf numFmtId="0" fontId="43" fillId="0" borderId="47" xfId="0" applyFont="1" applyBorder="1" applyAlignment="1">
      <alignment vertical="center"/>
    </xf>
    <xf numFmtId="0" fontId="43" fillId="0" borderId="48" xfId="0" applyFont="1" applyBorder="1" applyAlignment="1">
      <alignment vertical="center"/>
    </xf>
    <xf numFmtId="0" fontId="43" fillId="0" borderId="49" xfId="0" applyFont="1" applyBorder="1" applyAlignment="1">
      <alignment vertical="center"/>
    </xf>
    <xf numFmtId="175" fontId="24" fillId="0" borderId="0" xfId="43" applyNumberFormat="1" applyFont="1" applyAlignment="1" applyProtection="1">
      <alignment vertical="top"/>
      <protection locked="0"/>
    </xf>
    <xf numFmtId="173" fontId="2" fillId="0" borderId="0" xfId="0" applyNumberFormat="1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center"/>
      <protection locked="0"/>
    </xf>
    <xf numFmtId="0" fontId="1" fillId="0" borderId="0" xfId="43" applyFont="1" applyAlignment="1" applyProtection="1">
      <alignment vertical="center"/>
      <protection locked="0"/>
    </xf>
    <xf numFmtId="4" fontId="1" fillId="0" borderId="0" xfId="43" applyNumberFormat="1" applyFont="1" applyAlignment="1" applyProtection="1">
      <alignment vertical="center"/>
      <protection locked="0"/>
    </xf>
    <xf numFmtId="168" fontId="1" fillId="0" borderId="0" xfId="43" applyNumberFormat="1" applyFont="1" applyAlignment="1">
      <alignment vertical="center"/>
    </xf>
    <xf numFmtId="0" fontId="24" fillId="0" borderId="0" xfId="43" applyFont="1" applyAlignment="1">
      <alignment vertical="center"/>
    </xf>
    <xf numFmtId="49" fontId="24" fillId="0" borderId="0" xfId="43" applyNumberFormat="1" applyFont="1" applyAlignment="1" applyProtection="1">
      <alignment horizontal="right" vertical="center" wrapText="1"/>
      <protection locked="0"/>
    </xf>
    <xf numFmtId="4" fontId="24" fillId="0" borderId="0" xfId="43" applyNumberFormat="1" applyFont="1" applyAlignment="1" applyProtection="1">
      <alignment vertical="center"/>
      <protection locked="0"/>
    </xf>
    <xf numFmtId="168" fontId="24" fillId="0" borderId="0" xfId="43" applyNumberFormat="1" applyFont="1" applyAlignment="1" applyProtection="1">
      <alignment vertical="center"/>
      <protection locked="0"/>
    </xf>
    <xf numFmtId="167" fontId="24" fillId="0" borderId="0" xfId="43" applyNumberFormat="1" applyFont="1" applyAlignment="1" applyProtection="1">
      <alignment vertical="center"/>
      <protection locked="0"/>
    </xf>
    <xf numFmtId="0" fontId="24" fillId="0" borderId="0" xfId="0" applyFont="1" applyAlignment="1">
      <alignment vertical="center"/>
    </xf>
    <xf numFmtId="0" fontId="1" fillId="0" borderId="0" xfId="43" applyFont="1" applyAlignment="1">
      <alignment horizontal="left" vertical="top"/>
    </xf>
    <xf numFmtId="4" fontId="1" fillId="0" borderId="0" xfId="43" applyNumberFormat="1" applyFont="1" applyAlignment="1" applyProtection="1">
      <alignment horizontal="left" vertical="top"/>
      <protection locked="0"/>
    </xf>
    <xf numFmtId="168" fontId="1" fillId="0" borderId="0" xfId="43" applyNumberFormat="1" applyFont="1" applyAlignment="1" applyProtection="1">
      <alignment horizontal="left" vertical="top"/>
      <protection locked="0"/>
    </xf>
    <xf numFmtId="167" fontId="1" fillId="0" borderId="0" xfId="43" applyNumberFormat="1" applyFont="1" applyAlignment="1" applyProtection="1">
      <alignment horizontal="left" vertical="top"/>
      <protection locked="0"/>
    </xf>
    <xf numFmtId="167" fontId="1" fillId="0" borderId="0" xfId="43" applyNumberFormat="1" applyFont="1" applyAlignment="1" applyProtection="1">
      <alignment horizontal="right" vertical="top"/>
      <protection locked="0"/>
    </xf>
    <xf numFmtId="174" fontId="1" fillId="0" borderId="0" xfId="43" applyNumberFormat="1" applyFont="1" applyAlignment="1">
      <alignment horizontal="right" vertical="top"/>
    </xf>
    <xf numFmtId="0" fontId="46" fillId="0" borderId="0" xfId="0" applyFont="1" applyAlignment="1">
      <alignment horizontal="left" vertical="center" wrapText="1"/>
    </xf>
    <xf numFmtId="14" fontId="1" fillId="0" borderId="75" xfId="51" applyNumberFormat="1" applyFont="1" applyBorder="1" applyAlignment="1">
      <alignment horizontal="left" vertical="center"/>
    </xf>
    <xf numFmtId="49" fontId="14" fillId="0" borderId="115" xfId="0" applyNumberFormat="1" applyFont="1" applyBorder="1" applyAlignment="1">
      <alignment horizontal="left" vertical="top" wrapText="1"/>
    </xf>
    <xf numFmtId="14" fontId="1" fillId="0" borderId="96" xfId="51" applyNumberFormat="1" applyFont="1" applyBorder="1" applyAlignment="1">
      <alignment horizontal="left" vertical="center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14" fontId="43" fillId="0" borderId="0" xfId="0" applyNumberFormat="1" applyFont="1" applyFill="1" applyBorder="1" applyAlignment="1">
      <alignment horizontal="right" vertical="center"/>
    </xf>
    <xf numFmtId="0" fontId="36" fillId="11" borderId="62" xfId="0" applyFont="1" applyFill="1" applyBorder="1" applyAlignment="1">
      <alignment horizontal="center" vertical="top" wrapText="1"/>
    </xf>
    <xf numFmtId="0" fontId="36" fillId="11" borderId="117" xfId="0" applyFont="1" applyFill="1" applyBorder="1" applyAlignment="1">
      <alignment horizontal="center" vertical="top" wrapText="1"/>
    </xf>
    <xf numFmtId="0" fontId="1" fillId="0" borderId="0" xfId="43" applyFont="1" applyBorder="1" applyAlignment="1" applyProtection="1">
      <alignment horizontal="center"/>
      <protection locked="0"/>
    </xf>
    <xf numFmtId="0" fontId="1" fillId="0" borderId="0" xfId="43" applyFont="1" applyBorder="1" applyAlignment="1" applyProtection="1">
      <alignment horizontal="center" vertical="center"/>
      <protection locked="0"/>
    </xf>
    <xf numFmtId="0" fontId="1" fillId="0" borderId="0" xfId="43" applyNumberFormat="1" applyFont="1" applyBorder="1" applyAlignment="1" applyProtection="1">
      <alignment horizontal="center"/>
      <protection locked="0"/>
    </xf>
    <xf numFmtId="168" fontId="15" fillId="0" borderId="0" xfId="43" applyNumberFormat="1"/>
    <xf numFmtId="168" fontId="27" fillId="0" borderId="0" xfId="43" applyNumberFormat="1" applyFont="1"/>
    <xf numFmtId="168" fontId="1" fillId="0" borderId="0" xfId="0" applyNumberFormat="1" applyFont="1" applyAlignment="1">
      <alignment vertical="center"/>
    </xf>
    <xf numFmtId="168" fontId="21" fillId="0" borderId="0" xfId="0" applyNumberFormat="1" applyFont="1"/>
    <xf numFmtId="168" fontId="2" fillId="0" borderId="0" xfId="0" applyNumberFormat="1" applyFont="1"/>
    <xf numFmtId="168" fontId="23" fillId="0" borderId="0" xfId="0" applyNumberFormat="1" applyFont="1"/>
    <xf numFmtId="0" fontId="0" fillId="0" borderId="0" xfId="0"/>
    <xf numFmtId="0" fontId="1" fillId="0" borderId="0" xfId="0" applyFont="1" applyAlignment="1" applyProtection="1">
      <alignment horizontal="right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167" fontId="1" fillId="0" borderId="0" xfId="0" applyNumberFormat="1" applyFont="1" applyAlignment="1" applyProtection="1">
      <alignment vertical="top"/>
      <protection locked="0"/>
    </xf>
    <xf numFmtId="4" fontId="1" fillId="0" borderId="0" xfId="0" applyNumberFormat="1" applyFont="1" applyAlignment="1" applyProtection="1">
      <alignment vertical="top"/>
      <protection locked="0"/>
    </xf>
    <xf numFmtId="168" fontId="1" fillId="0" borderId="0" xfId="0" applyNumberFormat="1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left" vertical="top" wrapText="1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4" fontId="2" fillId="0" borderId="0" xfId="0" applyNumberFormat="1" applyFont="1" applyAlignment="1" applyProtection="1">
      <alignment vertical="top"/>
      <protection locked="0"/>
    </xf>
    <xf numFmtId="168" fontId="2" fillId="0" borderId="0" xfId="0" applyNumberFormat="1" applyFont="1" applyAlignment="1" applyProtection="1">
      <alignment vertical="top"/>
      <protection locked="0"/>
    </xf>
    <xf numFmtId="167" fontId="2" fillId="0" borderId="0" xfId="0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right"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15" fillId="0" borderId="0" xfId="43"/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0" fontId="15" fillId="0" borderId="0" xfId="43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" fontId="2" fillId="0" borderId="0" xfId="43" applyNumberFormat="1" applyFont="1" applyAlignment="1" applyProtection="1">
      <alignment vertical="top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168" fontId="2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  <xf numFmtId="0" fontId="15" fillId="0" borderId="0" xfId="43"/>
    <xf numFmtId="0" fontId="1" fillId="0" borderId="0" xfId="43" applyFont="1" applyProtection="1"/>
    <xf numFmtId="0" fontId="1" fillId="0" borderId="0" xfId="43" applyFont="1" applyAlignment="1" applyProtection="1">
      <alignment horizontal="right" vertical="top"/>
      <protection locked="0"/>
    </xf>
    <xf numFmtId="49" fontId="1" fillId="0" borderId="0" xfId="43" applyNumberFormat="1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vertical="top"/>
      <protection locked="0"/>
    </xf>
    <xf numFmtId="167" fontId="1" fillId="0" borderId="0" xfId="43" applyNumberFormat="1" applyFont="1" applyAlignment="1" applyProtection="1">
      <alignment vertical="top"/>
      <protection locked="0"/>
    </xf>
    <xf numFmtId="4" fontId="1" fillId="0" borderId="0" xfId="43" applyNumberFormat="1" applyFont="1" applyAlignment="1" applyProtection="1">
      <alignment vertical="top"/>
      <protection locked="0"/>
    </xf>
    <xf numFmtId="168" fontId="1" fillId="0" borderId="0" xfId="43" applyNumberFormat="1" applyFont="1" applyAlignment="1" applyProtection="1">
      <alignment vertical="top"/>
      <protection locked="0"/>
    </xf>
    <xf numFmtId="0" fontId="1" fillId="0" borderId="0" xfId="43" applyFont="1" applyAlignment="1" applyProtection="1">
      <alignment horizontal="center" vertical="top"/>
      <protection locked="0"/>
    </xf>
    <xf numFmtId="49" fontId="1" fillId="0" borderId="0" xfId="43" applyNumberFormat="1" applyFont="1" applyAlignment="1" applyProtection="1">
      <alignment horizontal="left" vertical="top" wrapText="1"/>
      <protection locked="0"/>
    </xf>
  </cellXfs>
  <cellStyles count="58">
    <cellStyle name="1 000 Sk" xfId="44" xr:uid="{00000000-0005-0000-0000-000000000000}"/>
    <cellStyle name="1 000,-  Sk" xfId="45" xr:uid="{00000000-0005-0000-0000-000001000000}"/>
    <cellStyle name="1 000,- Kč" xfId="46" xr:uid="{00000000-0005-0000-0000-000002000000}"/>
    <cellStyle name="1 000,- Sk" xfId="47" xr:uid="{00000000-0005-0000-0000-000003000000}"/>
    <cellStyle name="1000 Sk_fakturuj99" xfId="48" xr:uid="{00000000-0005-0000-0000-000004000000}"/>
    <cellStyle name="20 % – Zvýraznění1" xfId="1" xr:uid="{00000000-0005-0000-0000-000005000000}"/>
    <cellStyle name="20 % – Zvýraznění2" xfId="2" xr:uid="{00000000-0005-0000-0000-000006000000}"/>
    <cellStyle name="20 % – Zvýraznění3" xfId="3" xr:uid="{00000000-0005-0000-0000-000007000000}"/>
    <cellStyle name="20 % – Zvýraznění4" xfId="4" xr:uid="{00000000-0005-0000-0000-000008000000}"/>
    <cellStyle name="20 % – Zvýraznění5" xfId="5" xr:uid="{00000000-0005-0000-0000-000009000000}"/>
    <cellStyle name="20 % – Zvýraznění6" xfId="6" xr:uid="{00000000-0005-0000-0000-00000A000000}"/>
    <cellStyle name="20 % - zvýraznenie1" xfId="25" builtinId="30" hidden="1"/>
    <cellStyle name="20 % - zvýraznenie2" xfId="28" builtinId="34" hidden="1"/>
    <cellStyle name="20 % - zvýraznenie3" xfId="31" builtinId="38" hidden="1"/>
    <cellStyle name="20 % - zvýraznenie4" xfId="34" builtinId="42" hidden="1"/>
    <cellStyle name="20 % - zvýraznenie5" xfId="37" builtinId="46" hidden="1"/>
    <cellStyle name="20 % - zvýraznenie6" xfId="40" builtinId="50" hidden="1"/>
    <cellStyle name="40 % – Zvýraznění1" xfId="7" xr:uid="{00000000-0005-0000-0000-000011000000}"/>
    <cellStyle name="40 % – Zvýraznění2" xfId="8" xr:uid="{00000000-0005-0000-0000-000012000000}"/>
    <cellStyle name="40 % – Zvýraznění3" xfId="9" xr:uid="{00000000-0005-0000-0000-000013000000}"/>
    <cellStyle name="40 % – Zvýraznění4" xfId="10" xr:uid="{00000000-0005-0000-0000-000014000000}"/>
    <cellStyle name="40 % – Zvýraznění5" xfId="11" xr:uid="{00000000-0005-0000-0000-000015000000}"/>
    <cellStyle name="40 % – Zvýraznění6" xfId="12" xr:uid="{00000000-0005-0000-0000-000016000000}"/>
    <cellStyle name="40 % - zvýraznenie1" xfId="26" builtinId="31" hidden="1"/>
    <cellStyle name="40 % - zvýraznenie2" xfId="29" builtinId="35" hidden="1"/>
    <cellStyle name="40 % - zvýraznenie3" xfId="32" builtinId="39" hidden="1"/>
    <cellStyle name="40 % - zvýraznenie4" xfId="35" builtinId="43" hidden="1"/>
    <cellStyle name="40 % - zvýraznenie5" xfId="38" builtinId="47" hidden="1"/>
    <cellStyle name="40 % - zvýraznenie6" xfId="41" builtinId="51" hidden="1"/>
    <cellStyle name="60 % – Zvýraznění1" xfId="13" xr:uid="{00000000-0005-0000-0000-00001D000000}"/>
    <cellStyle name="60 % – Zvýraznění2" xfId="14" xr:uid="{00000000-0005-0000-0000-00001E000000}"/>
    <cellStyle name="60 % – Zvýraznění3" xfId="15" xr:uid="{00000000-0005-0000-0000-00001F000000}"/>
    <cellStyle name="60 % – Zvýraznění4" xfId="16" xr:uid="{00000000-0005-0000-0000-000020000000}"/>
    <cellStyle name="60 % – Zvýraznění5" xfId="17" xr:uid="{00000000-0005-0000-0000-000021000000}"/>
    <cellStyle name="60 % – Zvýraznění6" xfId="18" xr:uid="{00000000-0005-0000-0000-000022000000}"/>
    <cellStyle name="60 % - zvýraznenie1" xfId="27" builtinId="32" hidden="1"/>
    <cellStyle name="60 % - zvýraznenie2" xfId="30" builtinId="36" hidden="1"/>
    <cellStyle name="60 % - zvýraznenie3" xfId="33" builtinId="40" hidden="1"/>
    <cellStyle name="60 % - zvýraznenie4" xfId="36" builtinId="44" hidden="1"/>
    <cellStyle name="60 % - zvýraznenie5" xfId="39" builtinId="48" hidden="1"/>
    <cellStyle name="60 % - zvýraznenie6" xfId="42" builtinId="52" hidden="1"/>
    <cellStyle name="Celkem" xfId="19" xr:uid="{00000000-0005-0000-0000-000029000000}"/>
    <cellStyle name="data" xfId="49" xr:uid="{00000000-0005-0000-0000-00002A000000}"/>
    <cellStyle name="data 2" xfId="55" xr:uid="{00000000-0005-0000-0000-00002B000000}"/>
    <cellStyle name="data 3" xfId="57" xr:uid="{00000000-0005-0000-0000-000053000000}"/>
    <cellStyle name="Název" xfId="20" xr:uid="{00000000-0005-0000-0000-00002C000000}"/>
    <cellStyle name="Názov" xfId="22" builtinId="15" hidden="1"/>
    <cellStyle name="Normálna" xfId="0" builtinId="0"/>
    <cellStyle name="Normálna 2" xfId="43" xr:uid="{00000000-0005-0000-0000-00002E000000}"/>
    <cellStyle name="normálne_fakturuj99" xfId="50" xr:uid="{00000000-0005-0000-0000-00002F000000}"/>
    <cellStyle name="normálne_KLs" xfId="51" xr:uid="{00000000-0005-0000-0000-000030000000}"/>
    <cellStyle name="normálne_KLs 2" xfId="56" xr:uid="{00000000-0005-0000-0000-000031000000}"/>
    <cellStyle name="Spolu" xfId="24" builtinId="25" hidden="1"/>
    <cellStyle name="TEXT" xfId="52" xr:uid="{00000000-0005-0000-0000-000032000000}"/>
    <cellStyle name="Text upozornění" xfId="21" xr:uid="{00000000-0005-0000-0000-000033000000}"/>
    <cellStyle name="Text upozornění 2" xfId="53" xr:uid="{00000000-0005-0000-0000-000034000000}"/>
    <cellStyle name="Text upozornenia" xfId="23" builtinId="11" hidden="1"/>
    <cellStyle name="TEXT1" xfId="54" xr:uid="{00000000-0005-0000-0000-00003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showGridLines="0" tabSelected="1" showOutlineSymbols="0" workbookViewId="0">
      <selection activeCell="O20" sqref="O20"/>
    </sheetView>
  </sheetViews>
  <sheetFormatPr defaultColWidth="9.140625" defaultRowHeight="12.75" customHeight="1"/>
  <cols>
    <col min="1" max="1" width="3.42578125" style="697" customWidth="1"/>
    <col min="2" max="2" width="3" style="697" customWidth="1"/>
    <col min="3" max="4" width="2" style="697" customWidth="1"/>
    <col min="5" max="5" width="5.28515625" style="697" customWidth="1"/>
    <col min="6" max="6" width="14.42578125" style="697" customWidth="1"/>
    <col min="7" max="7" width="0.85546875" style="697" customWidth="1"/>
    <col min="8" max="9" width="13" style="697" customWidth="1"/>
    <col min="10" max="10" width="12.7109375" style="697" customWidth="1"/>
    <col min="11" max="11" width="13" style="697" customWidth="1"/>
    <col min="12" max="12" width="14" style="697" customWidth="1"/>
    <col min="13" max="13" width="0.85546875" style="697" customWidth="1"/>
    <col min="14" max="16384" width="9.140625" style="697"/>
  </cols>
  <sheetData>
    <row r="1" spans="1:13" ht="42.75" customHeight="1" thickTop="1" thickBot="1">
      <c r="A1" s="692"/>
      <c r="B1" s="693"/>
      <c r="C1" s="693"/>
      <c r="D1" s="693"/>
      <c r="E1" s="693"/>
      <c r="F1" s="693"/>
      <c r="G1" s="693"/>
      <c r="H1" s="694" t="s">
        <v>0</v>
      </c>
      <c r="I1" s="695"/>
      <c r="J1" s="693"/>
      <c r="K1" s="693"/>
      <c r="L1" s="693"/>
      <c r="M1" s="696"/>
    </row>
    <row r="2" spans="1:13" ht="12.75" customHeight="1">
      <c r="A2" s="698"/>
      <c r="B2" s="699"/>
      <c r="C2" s="699"/>
      <c r="D2" s="699"/>
      <c r="E2" s="699"/>
      <c r="F2" s="700"/>
      <c r="G2" s="699"/>
      <c r="H2" s="700"/>
      <c r="I2" s="700"/>
      <c r="J2" s="699"/>
      <c r="K2" s="699"/>
      <c r="L2" s="699"/>
      <c r="M2" s="701"/>
    </row>
    <row r="3" spans="1:13" ht="16.5" customHeight="1">
      <c r="A3" s="698"/>
      <c r="B3" s="702" t="s">
        <v>1</v>
      </c>
      <c r="C3" s="702"/>
      <c r="D3" s="702"/>
      <c r="E3" s="702"/>
      <c r="F3" s="703" t="s">
        <v>952</v>
      </c>
      <c r="G3" s="704"/>
      <c r="H3" s="705"/>
      <c r="I3" s="705"/>
      <c r="J3" s="706"/>
      <c r="K3" s="707" t="s">
        <v>103</v>
      </c>
      <c r="L3" s="708"/>
      <c r="M3" s="701"/>
    </row>
    <row r="4" spans="1:13" ht="16.5" customHeight="1">
      <c r="A4" s="698"/>
      <c r="B4" s="702" t="s">
        <v>2</v>
      </c>
      <c r="C4" s="702"/>
      <c r="D4" s="702"/>
      <c r="E4" s="702"/>
      <c r="F4" s="709" t="s">
        <v>876</v>
      </c>
      <c r="G4" s="704"/>
      <c r="H4" s="705"/>
      <c r="I4" s="705"/>
      <c r="J4" s="706"/>
      <c r="K4" s="707"/>
      <c r="L4" s="710"/>
      <c r="M4" s="701"/>
    </row>
    <row r="5" spans="1:13" ht="12.75" customHeight="1">
      <c r="A5" s="698"/>
      <c r="B5" s="702"/>
      <c r="C5" s="702"/>
      <c r="D5" s="702"/>
      <c r="E5" s="702"/>
      <c r="F5" s="700"/>
      <c r="G5" s="699"/>
      <c r="H5" s="700"/>
      <c r="I5" s="700"/>
      <c r="J5" s="699"/>
      <c r="K5" s="699"/>
      <c r="L5" s="700"/>
      <c r="M5" s="701"/>
    </row>
    <row r="6" spans="1:13" ht="16.5" customHeight="1">
      <c r="A6" s="698"/>
      <c r="B6" s="702" t="s">
        <v>3</v>
      </c>
      <c r="C6" s="702"/>
      <c r="D6" s="711"/>
      <c r="E6" s="711"/>
      <c r="F6" s="709" t="s">
        <v>104</v>
      </c>
      <c r="G6" s="705"/>
      <c r="H6" s="705"/>
      <c r="I6" s="705"/>
      <c r="J6" s="706"/>
      <c r="K6" s="707" t="s">
        <v>5</v>
      </c>
      <c r="L6" s="708">
        <v>42241189</v>
      </c>
      <c r="M6" s="701"/>
    </row>
    <row r="7" spans="1:13" ht="16.5" customHeight="1">
      <c r="A7" s="698"/>
      <c r="B7" s="702" t="s">
        <v>6</v>
      </c>
      <c r="C7" s="711"/>
      <c r="D7" s="711"/>
      <c r="E7" s="711"/>
      <c r="F7" s="709" t="s">
        <v>105</v>
      </c>
      <c r="G7" s="704"/>
      <c r="H7" s="705"/>
      <c r="I7" s="705"/>
      <c r="J7" s="706"/>
      <c r="K7" s="712" t="s">
        <v>7</v>
      </c>
      <c r="L7" s="708"/>
      <c r="M7" s="701"/>
    </row>
    <row r="8" spans="1:13" ht="16.5" customHeight="1">
      <c r="A8" s="698"/>
      <c r="B8" s="702"/>
      <c r="C8" s="702"/>
      <c r="D8" s="702"/>
      <c r="E8" s="702"/>
      <c r="F8" s="709" t="s">
        <v>620</v>
      </c>
      <c r="G8" s="705"/>
      <c r="H8" s="705"/>
      <c r="I8" s="705"/>
      <c r="J8" s="706"/>
      <c r="K8" s="713"/>
      <c r="L8" s="700"/>
      <c r="M8" s="701"/>
    </row>
    <row r="9" spans="1:13" ht="12.75" customHeight="1" thickBot="1">
      <c r="A9" s="714"/>
      <c r="B9" s="715"/>
      <c r="C9" s="715"/>
      <c r="D9" s="715"/>
      <c r="E9" s="715"/>
      <c r="F9" s="715"/>
      <c r="G9" s="715"/>
      <c r="H9" s="716"/>
      <c r="I9" s="716"/>
      <c r="J9" s="715"/>
      <c r="K9" s="716"/>
      <c r="L9" s="716"/>
      <c r="M9" s="717"/>
    </row>
    <row r="10" spans="1:13" ht="29.25" customHeight="1" thickBot="1">
      <c r="A10" s="718"/>
      <c r="B10" s="719"/>
      <c r="C10" s="719"/>
      <c r="D10" s="719"/>
      <c r="E10" s="719"/>
      <c r="F10" s="720"/>
      <c r="G10" s="719"/>
      <c r="H10" s="720" t="s">
        <v>98</v>
      </c>
      <c r="I10" s="721"/>
      <c r="J10" s="722"/>
      <c r="K10" s="721"/>
      <c r="L10" s="721"/>
      <c r="M10" s="723"/>
    </row>
    <row r="11" spans="1:13" ht="16.5" customHeight="1">
      <c r="A11" s="724" t="s">
        <v>8</v>
      </c>
      <c r="B11" s="725" t="s">
        <v>9</v>
      </c>
      <c r="C11" s="726" t="s">
        <v>10</v>
      </c>
      <c r="D11" s="727"/>
      <c r="E11" s="727"/>
      <c r="F11" s="728"/>
      <c r="G11" s="729"/>
      <c r="H11" s="730" t="s">
        <v>11</v>
      </c>
      <c r="I11" s="731"/>
      <c r="J11" s="732"/>
      <c r="K11" s="733" t="s">
        <v>12</v>
      </c>
      <c r="L11" s="734" t="s">
        <v>13</v>
      </c>
      <c r="M11" s="735"/>
    </row>
    <row r="12" spans="1:13" ht="16.5" customHeight="1">
      <c r="A12" s="736" t="s">
        <v>14</v>
      </c>
      <c r="B12" s="737"/>
      <c r="C12" s="738"/>
      <c r="D12" s="739"/>
      <c r="E12" s="739"/>
      <c r="F12" s="740"/>
      <c r="G12" s="741"/>
      <c r="H12" s="742" t="s">
        <v>15</v>
      </c>
      <c r="I12" s="743" t="s">
        <v>16</v>
      </c>
      <c r="J12" s="743" t="s">
        <v>17</v>
      </c>
      <c r="K12" s="744" t="s">
        <v>18</v>
      </c>
      <c r="L12" s="745" t="s">
        <v>19</v>
      </c>
      <c r="M12" s="746"/>
    </row>
    <row r="13" spans="1:13" ht="16.5" customHeight="1">
      <c r="A13" s="747">
        <v>1</v>
      </c>
      <c r="B13" s="742" t="s">
        <v>20</v>
      </c>
      <c r="C13" s="748" t="s">
        <v>21</v>
      </c>
      <c r="D13" s="704"/>
      <c r="E13" s="704"/>
      <c r="F13" s="705"/>
      <c r="G13" s="706"/>
      <c r="H13" s="749">
        <v>0</v>
      </c>
      <c r="I13" s="750">
        <v>0</v>
      </c>
      <c r="J13" s="750">
        <f>H13+I13</f>
        <v>0</v>
      </c>
      <c r="K13" s="750">
        <v>0</v>
      </c>
      <c r="L13" s="751">
        <f>J13+K13</f>
        <v>0</v>
      </c>
      <c r="M13" s="752"/>
    </row>
    <row r="14" spans="1:13" ht="16.5" customHeight="1">
      <c r="A14" s="747">
        <v>2</v>
      </c>
      <c r="B14" s="707" t="s">
        <v>22</v>
      </c>
      <c r="C14" s="748" t="s">
        <v>23</v>
      </c>
      <c r="D14" s="704"/>
      <c r="E14" s="704"/>
      <c r="F14" s="704"/>
      <c r="G14" s="706"/>
      <c r="H14" s="749">
        <f>H15+H16</f>
        <v>0</v>
      </c>
      <c r="I14" s="750">
        <f>I15+I16</f>
        <v>0</v>
      </c>
      <c r="J14" s="750">
        <f t="shared" ref="J14:J28" si="0">H14+I14</f>
        <v>0</v>
      </c>
      <c r="K14" s="750">
        <f>K15+K16</f>
        <v>0</v>
      </c>
      <c r="L14" s="751">
        <f t="shared" ref="L14:L28" si="1">J14+K14</f>
        <v>0</v>
      </c>
      <c r="M14" s="752"/>
    </row>
    <row r="15" spans="1:13" ht="16.5" customHeight="1">
      <c r="A15" s="747">
        <v>3</v>
      </c>
      <c r="B15" s="707"/>
      <c r="C15" s="748"/>
      <c r="D15" s="704" t="s">
        <v>24</v>
      </c>
      <c r="E15" s="704"/>
      <c r="F15" s="705" t="s">
        <v>25</v>
      </c>
      <c r="G15" s="706"/>
      <c r="H15" s="749">
        <v>0</v>
      </c>
      <c r="I15" s="750">
        <v>0</v>
      </c>
      <c r="J15" s="750">
        <f t="shared" si="0"/>
        <v>0</v>
      </c>
      <c r="K15" s="750">
        <v>0</v>
      </c>
      <c r="L15" s="753">
        <f t="shared" si="1"/>
        <v>0</v>
      </c>
      <c r="M15" s="754"/>
    </row>
    <row r="16" spans="1:13" ht="16.5" customHeight="1">
      <c r="A16" s="747">
        <v>4</v>
      </c>
      <c r="B16" s="707"/>
      <c r="C16" s="748"/>
      <c r="D16" s="704"/>
      <c r="F16" s="704" t="s">
        <v>26</v>
      </c>
      <c r="G16" s="706"/>
      <c r="H16" s="755">
        <v>0</v>
      </c>
      <c r="I16" s="750">
        <v>0</v>
      </c>
      <c r="J16" s="750">
        <f t="shared" si="0"/>
        <v>0</v>
      </c>
      <c r="K16" s="750">
        <v>0</v>
      </c>
      <c r="L16" s="753">
        <f t="shared" si="1"/>
        <v>0</v>
      </c>
      <c r="M16" s="754"/>
    </row>
    <row r="17" spans="1:13" ht="16.5" customHeight="1">
      <c r="A17" s="747">
        <v>5</v>
      </c>
      <c r="B17" s="756" t="s">
        <v>27</v>
      </c>
      <c r="C17" s="748" t="s">
        <v>28</v>
      </c>
      <c r="D17" s="704"/>
      <c r="E17" s="704"/>
      <c r="F17" s="704"/>
      <c r="G17" s="706"/>
      <c r="H17" s="755">
        <f>Zoznam!O12</f>
        <v>0</v>
      </c>
      <c r="I17" s="750">
        <f>I18+I19</f>
        <v>0</v>
      </c>
      <c r="J17" s="750">
        <f t="shared" si="0"/>
        <v>0</v>
      </c>
      <c r="K17" s="750">
        <f>K18+K19</f>
        <v>0</v>
      </c>
      <c r="L17" s="751">
        <f t="shared" si="1"/>
        <v>0</v>
      </c>
      <c r="M17" s="752"/>
    </row>
    <row r="18" spans="1:13" ht="16.5" customHeight="1">
      <c r="A18" s="747">
        <v>6</v>
      </c>
      <c r="B18" s="757"/>
      <c r="C18" s="748"/>
      <c r="D18" s="704" t="s">
        <v>24</v>
      </c>
      <c r="E18" s="704"/>
      <c r="F18" s="704" t="s">
        <v>29</v>
      </c>
      <c r="G18" s="706"/>
      <c r="H18" s="755">
        <f>H17</f>
        <v>0</v>
      </c>
      <c r="I18" s="750">
        <v>0</v>
      </c>
      <c r="J18" s="750">
        <f t="shared" si="0"/>
        <v>0</v>
      </c>
      <c r="K18" s="750">
        <v>0</v>
      </c>
      <c r="L18" s="751">
        <f t="shared" si="1"/>
        <v>0</v>
      </c>
      <c r="M18" s="754"/>
    </row>
    <row r="19" spans="1:13" ht="16.5" customHeight="1">
      <c r="A19" s="747">
        <v>7</v>
      </c>
      <c r="B19" s="758"/>
      <c r="C19" s="748"/>
      <c r="D19" s="704"/>
      <c r="F19" s="704" t="s">
        <v>30</v>
      </c>
      <c r="G19" s="706"/>
      <c r="H19" s="755">
        <v>0</v>
      </c>
      <c r="I19" s="750">
        <v>0</v>
      </c>
      <c r="J19" s="750">
        <f t="shared" si="0"/>
        <v>0</v>
      </c>
      <c r="K19" s="750">
        <v>0</v>
      </c>
      <c r="L19" s="751">
        <f t="shared" si="1"/>
        <v>0</v>
      </c>
      <c r="M19" s="754"/>
    </row>
    <row r="20" spans="1:13" ht="16.5" customHeight="1">
      <c r="A20" s="747">
        <v>8</v>
      </c>
      <c r="B20" s="742" t="s">
        <v>31</v>
      </c>
      <c r="C20" s="748" t="s">
        <v>32</v>
      </c>
      <c r="D20" s="704"/>
      <c r="E20" s="704"/>
      <c r="F20" s="704"/>
      <c r="G20" s="706"/>
      <c r="H20" s="755">
        <v>0</v>
      </c>
      <c r="I20" s="750">
        <v>0</v>
      </c>
      <c r="J20" s="750">
        <f t="shared" si="0"/>
        <v>0</v>
      </c>
      <c r="K20" s="750">
        <v>0</v>
      </c>
      <c r="L20" s="751">
        <f>J20+K20</f>
        <v>0</v>
      </c>
      <c r="M20" s="759"/>
    </row>
    <row r="21" spans="1:13" ht="16.5" customHeight="1">
      <c r="A21" s="747">
        <v>9</v>
      </c>
      <c r="B21" s="742" t="s">
        <v>33</v>
      </c>
      <c r="C21" s="748" t="s">
        <v>34</v>
      </c>
      <c r="D21" s="704"/>
      <c r="E21" s="704"/>
      <c r="F21" s="704"/>
      <c r="G21" s="706"/>
      <c r="H21" s="755">
        <v>0</v>
      </c>
      <c r="I21" s="750">
        <v>0</v>
      </c>
      <c r="J21" s="750">
        <f t="shared" si="0"/>
        <v>0</v>
      </c>
      <c r="K21" s="750">
        <v>0</v>
      </c>
      <c r="L21" s="751">
        <f t="shared" si="1"/>
        <v>0</v>
      </c>
      <c r="M21" s="759"/>
    </row>
    <row r="22" spans="1:13" ht="16.5" customHeight="1">
      <c r="A22" s="747">
        <v>10</v>
      </c>
      <c r="B22" s="742" t="s">
        <v>35</v>
      </c>
      <c r="C22" s="748" t="s">
        <v>36</v>
      </c>
      <c r="D22" s="704"/>
      <c r="E22" s="704"/>
      <c r="F22" s="704"/>
      <c r="G22" s="706"/>
      <c r="H22" s="755">
        <f>Zoznam!P12</f>
        <v>0</v>
      </c>
      <c r="I22" s="750">
        <v>0</v>
      </c>
      <c r="J22" s="750">
        <f t="shared" si="0"/>
        <v>0</v>
      </c>
      <c r="K22" s="750">
        <v>0</v>
      </c>
      <c r="L22" s="751">
        <f t="shared" si="1"/>
        <v>0</v>
      </c>
      <c r="M22" s="759"/>
    </row>
    <row r="23" spans="1:13" ht="16.5" customHeight="1">
      <c r="A23" s="747">
        <v>11</v>
      </c>
      <c r="B23" s="742" t="s">
        <v>37</v>
      </c>
      <c r="C23" s="748" t="s">
        <v>38</v>
      </c>
      <c r="D23" s="704"/>
      <c r="E23" s="704"/>
      <c r="F23" s="704"/>
      <c r="G23" s="706"/>
      <c r="H23" s="755">
        <f>Zoznam!R12</f>
        <v>0</v>
      </c>
      <c r="I23" s="750">
        <v>0</v>
      </c>
      <c r="J23" s="750">
        <f t="shared" si="0"/>
        <v>0</v>
      </c>
      <c r="K23" s="750">
        <v>0</v>
      </c>
      <c r="L23" s="751">
        <f t="shared" si="1"/>
        <v>0</v>
      </c>
      <c r="M23" s="752"/>
    </row>
    <row r="24" spans="1:13" ht="16.5" customHeight="1">
      <c r="A24" s="747">
        <v>12</v>
      </c>
      <c r="B24" s="742" t="s">
        <v>39</v>
      </c>
      <c r="C24" s="748" t="s">
        <v>40</v>
      </c>
      <c r="D24" s="704"/>
      <c r="E24" s="704"/>
      <c r="F24" s="704"/>
      <c r="G24" s="706"/>
      <c r="H24" s="755">
        <v>0</v>
      </c>
      <c r="I24" s="750">
        <v>0</v>
      </c>
      <c r="J24" s="750">
        <f t="shared" si="0"/>
        <v>0</v>
      </c>
      <c r="K24" s="750">
        <v>0</v>
      </c>
      <c r="L24" s="751">
        <f t="shared" si="1"/>
        <v>0</v>
      </c>
      <c r="M24" s="752"/>
    </row>
    <row r="25" spans="1:13" ht="16.5" customHeight="1">
      <c r="A25" s="747">
        <v>13</v>
      </c>
      <c r="B25" s="742" t="s">
        <v>41</v>
      </c>
      <c r="C25" s="748" t="s">
        <v>42</v>
      </c>
      <c r="D25" s="704"/>
      <c r="E25" s="704"/>
      <c r="F25" s="704"/>
      <c r="G25" s="706"/>
      <c r="H25" s="755">
        <v>0</v>
      </c>
      <c r="I25" s="750">
        <v>0</v>
      </c>
      <c r="J25" s="750">
        <f t="shared" si="0"/>
        <v>0</v>
      </c>
      <c r="K25" s="750">
        <v>0</v>
      </c>
      <c r="L25" s="751">
        <f t="shared" si="1"/>
        <v>0</v>
      </c>
      <c r="M25" s="752"/>
    </row>
    <row r="26" spans="1:13" ht="16.5" customHeight="1">
      <c r="A26" s="747">
        <v>14</v>
      </c>
      <c r="B26" s="742" t="s">
        <v>43</v>
      </c>
      <c r="C26" s="748" t="s">
        <v>44</v>
      </c>
      <c r="D26" s="704"/>
      <c r="E26" s="704"/>
      <c r="F26" s="704"/>
      <c r="G26" s="706"/>
      <c r="H26" s="755">
        <v>0</v>
      </c>
      <c r="I26" s="750">
        <v>0</v>
      </c>
      <c r="J26" s="750">
        <f t="shared" si="0"/>
        <v>0</v>
      </c>
      <c r="K26" s="750">
        <v>0</v>
      </c>
      <c r="L26" s="751">
        <f t="shared" si="1"/>
        <v>0</v>
      </c>
      <c r="M26" s="752"/>
    </row>
    <row r="27" spans="1:13" ht="16.5" customHeight="1">
      <c r="A27" s="747">
        <v>15</v>
      </c>
      <c r="B27" s="742" t="s">
        <v>45</v>
      </c>
      <c r="C27" s="748" t="s">
        <v>46</v>
      </c>
      <c r="D27" s="704"/>
      <c r="E27" s="704"/>
      <c r="F27" s="704"/>
      <c r="G27" s="706"/>
      <c r="H27" s="755">
        <v>0</v>
      </c>
      <c r="I27" s="750">
        <v>0</v>
      </c>
      <c r="J27" s="750">
        <f t="shared" si="0"/>
        <v>0</v>
      </c>
      <c r="K27" s="750">
        <v>0</v>
      </c>
      <c r="L27" s="751">
        <f t="shared" si="1"/>
        <v>0</v>
      </c>
      <c r="M27" s="752"/>
    </row>
    <row r="28" spans="1:13" ht="16.5" customHeight="1">
      <c r="A28" s="747">
        <v>16</v>
      </c>
      <c r="B28" s="742" t="s">
        <v>47</v>
      </c>
      <c r="C28" s="748" t="s">
        <v>48</v>
      </c>
      <c r="D28" s="704"/>
      <c r="E28" s="704"/>
      <c r="F28" s="704"/>
      <c r="G28" s="706"/>
      <c r="H28" s="755">
        <v>0</v>
      </c>
      <c r="I28" s="750">
        <v>0</v>
      </c>
      <c r="J28" s="750">
        <f t="shared" si="0"/>
        <v>0</v>
      </c>
      <c r="K28" s="750">
        <v>0</v>
      </c>
      <c r="L28" s="751">
        <f t="shared" si="1"/>
        <v>0</v>
      </c>
      <c r="M28" s="752"/>
    </row>
    <row r="29" spans="1:13" ht="16.5" customHeight="1" thickBot="1">
      <c r="A29" s="760">
        <v>17</v>
      </c>
      <c r="B29" s="761"/>
      <c r="C29" s="762" t="s">
        <v>49</v>
      </c>
      <c r="D29" s="763"/>
      <c r="E29" s="763"/>
      <c r="F29" s="763"/>
      <c r="G29" s="764"/>
      <c r="H29" s="765">
        <f>H13+H14+H17+H20+H21+H22+H23+H24+H25+H26+H27+H28</f>
        <v>0</v>
      </c>
      <c r="I29" s="766">
        <f>I13+I14+I17+I20+I21+I22+I23+I24+I25+I26+I27+I28</f>
        <v>0</v>
      </c>
      <c r="J29" s="766">
        <f>H29+I29</f>
        <v>0</v>
      </c>
      <c r="K29" s="766">
        <f>K13+K14+K17+K20+K21+K22+K23+K24+K25+K26+K27+K28</f>
        <v>0</v>
      </c>
      <c r="L29" s="767">
        <f>J29+K29</f>
        <v>0</v>
      </c>
      <c r="M29" s="768"/>
    </row>
    <row r="30" spans="1:13" ht="16.5" customHeight="1">
      <c r="A30" s="769">
        <v>18</v>
      </c>
      <c r="B30" s="757"/>
      <c r="C30" s="770" t="s">
        <v>50</v>
      </c>
      <c r="D30" s="702"/>
      <c r="E30" s="702"/>
      <c r="F30" s="702"/>
      <c r="G30" s="771"/>
      <c r="H30" s="772">
        <v>0.2</v>
      </c>
      <c r="I30" s="773" t="s">
        <v>51</v>
      </c>
      <c r="J30" s="774">
        <f>SUM(J29)</f>
        <v>0</v>
      </c>
      <c r="K30" s="775"/>
      <c r="L30" s="774">
        <f>J30*H30</f>
        <v>0</v>
      </c>
      <c r="M30" s="776"/>
    </row>
    <row r="31" spans="1:13" ht="16.5" customHeight="1" thickBot="1">
      <c r="A31" s="777"/>
      <c r="B31" s="758"/>
      <c r="C31" s="778"/>
      <c r="D31" s="779"/>
      <c r="E31" s="779"/>
      <c r="F31" s="780"/>
      <c r="G31" s="781"/>
      <c r="H31" s="772">
        <v>0</v>
      </c>
      <c r="I31" s="773" t="s">
        <v>51</v>
      </c>
      <c r="J31" s="774">
        <f>L29-J30</f>
        <v>0</v>
      </c>
      <c r="K31" s="782"/>
      <c r="L31" s="774">
        <f>ROUND(J31*H31,2)</f>
        <v>0</v>
      </c>
      <c r="M31" s="776"/>
    </row>
    <row r="32" spans="1:13" ht="21.75" customHeight="1" thickTop="1" thickBot="1">
      <c r="A32" s="747">
        <v>19</v>
      </c>
      <c r="B32" s="742"/>
      <c r="C32" s="783" t="s">
        <v>52</v>
      </c>
      <c r="D32" s="784"/>
      <c r="E32" s="784"/>
      <c r="F32" s="785"/>
      <c r="G32" s="784"/>
      <c r="H32" s="782"/>
      <c r="I32" s="782"/>
      <c r="J32" s="786"/>
      <c r="K32" s="787"/>
      <c r="L32" s="788">
        <f>L29+L30+L31</f>
        <v>0</v>
      </c>
      <c r="M32" s="789"/>
    </row>
    <row r="33" spans="1:13" ht="16.5" customHeight="1" thickTop="1">
      <c r="A33" s="790" t="s">
        <v>53</v>
      </c>
      <c r="B33" s="791"/>
      <c r="C33" s="792"/>
      <c r="D33" s="793" t="s">
        <v>99</v>
      </c>
      <c r="E33" s="792"/>
      <c r="F33" s="793"/>
      <c r="G33" s="794"/>
      <c r="H33" s="795" t="s">
        <v>54</v>
      </c>
      <c r="I33" s="796"/>
      <c r="J33" s="797"/>
      <c r="K33" s="798" t="s">
        <v>3</v>
      </c>
      <c r="L33" s="796"/>
      <c r="M33" s="799"/>
    </row>
    <row r="34" spans="1:13" ht="16.5" customHeight="1">
      <c r="A34" s="800" t="s">
        <v>4</v>
      </c>
      <c r="B34" s="712"/>
      <c r="C34" s="801"/>
      <c r="D34" s="801"/>
      <c r="E34" s="711"/>
      <c r="F34" s="711"/>
      <c r="G34" s="771"/>
      <c r="H34" s="802"/>
      <c r="I34" s="802" t="s">
        <v>100</v>
      </c>
      <c r="J34" s="803"/>
      <c r="K34" s="804"/>
      <c r="L34" s="713" t="s">
        <v>622</v>
      </c>
      <c r="M34" s="805"/>
    </row>
    <row r="35" spans="1:13" ht="16.5" customHeight="1">
      <c r="A35" s="806" t="s">
        <v>55</v>
      </c>
      <c r="B35" s="712"/>
      <c r="C35" s="711"/>
      <c r="D35" s="863">
        <v>43158</v>
      </c>
      <c r="E35" s="863"/>
      <c r="F35" s="863"/>
      <c r="G35" s="771"/>
      <c r="H35" s="807" t="s">
        <v>5</v>
      </c>
      <c r="I35" s="802" t="s">
        <v>7</v>
      </c>
      <c r="J35" s="802"/>
      <c r="K35" s="804" t="s">
        <v>621</v>
      </c>
      <c r="L35" s="802" t="s">
        <v>7</v>
      </c>
      <c r="M35" s="701"/>
    </row>
    <row r="36" spans="1:13" ht="12.75" customHeight="1">
      <c r="A36" s="808"/>
      <c r="B36" s="809"/>
      <c r="C36" s="801"/>
      <c r="D36" s="711"/>
      <c r="E36" s="801"/>
      <c r="F36" s="711"/>
      <c r="G36" s="771"/>
      <c r="H36" s="810"/>
      <c r="I36" s="801"/>
      <c r="J36" s="802"/>
      <c r="K36" s="810"/>
      <c r="L36" s="801"/>
      <c r="M36" s="701"/>
    </row>
    <row r="37" spans="1:13" ht="16.5" customHeight="1">
      <c r="A37" s="811" t="s">
        <v>6</v>
      </c>
      <c r="B37" s="812"/>
      <c r="C37" s="793"/>
      <c r="D37" s="793"/>
      <c r="E37" s="710" t="s">
        <v>625</v>
      </c>
      <c r="F37" s="793"/>
      <c r="G37" s="794"/>
      <c r="H37" s="798" t="s">
        <v>6</v>
      </c>
      <c r="I37" s="813" t="s">
        <v>101</v>
      </c>
      <c r="J37" s="797"/>
      <c r="K37" s="814" t="s">
        <v>877</v>
      </c>
      <c r="L37" s="796"/>
      <c r="M37" s="815"/>
    </row>
    <row r="38" spans="1:13" ht="16.5" customHeight="1">
      <c r="A38" s="800" t="s">
        <v>4</v>
      </c>
      <c r="B38" s="712"/>
      <c r="C38" s="801"/>
      <c r="D38" s="801"/>
      <c r="E38" s="711" t="s">
        <v>626</v>
      </c>
      <c r="F38" s="711" t="s">
        <v>624</v>
      </c>
      <c r="G38" s="816"/>
      <c r="H38" s="804" t="s">
        <v>4</v>
      </c>
      <c r="I38" s="802" t="s">
        <v>102</v>
      </c>
      <c r="J38" s="817"/>
      <c r="K38" s="818" t="s">
        <v>623</v>
      </c>
      <c r="L38" s="700" t="s">
        <v>624</v>
      </c>
      <c r="M38" s="701"/>
    </row>
    <row r="39" spans="1:13" ht="12.75" customHeight="1">
      <c r="A39" s="819"/>
      <c r="B39" s="809"/>
      <c r="C39" s="801"/>
      <c r="D39" s="801"/>
      <c r="E39" s="711"/>
      <c r="F39" s="711"/>
      <c r="G39" s="816"/>
      <c r="H39" s="820" t="s">
        <v>4</v>
      </c>
      <c r="I39" s="821"/>
      <c r="J39" s="822"/>
      <c r="K39" s="820" t="s">
        <v>4</v>
      </c>
      <c r="L39" s="823"/>
      <c r="M39" s="824"/>
    </row>
    <row r="40" spans="1:13" ht="113.25" customHeight="1">
      <c r="A40" s="825"/>
      <c r="B40" s="707"/>
      <c r="C40" s="792"/>
      <c r="D40" s="792"/>
      <c r="E40" s="792"/>
      <c r="F40" s="793"/>
      <c r="G40" s="794"/>
      <c r="H40" s="807"/>
      <c r="I40" s="700"/>
      <c r="J40" s="803"/>
      <c r="K40" s="807"/>
      <c r="L40" s="700"/>
      <c r="M40" s="701"/>
    </row>
    <row r="41" spans="1:13" ht="18" customHeight="1" thickBot="1">
      <c r="A41" s="826" t="s">
        <v>56</v>
      </c>
      <c r="B41" s="827"/>
      <c r="C41" s="827"/>
      <c r="D41" s="827"/>
      <c r="E41" s="827"/>
      <c r="F41" s="827"/>
      <c r="G41" s="828"/>
      <c r="H41" s="829" t="s">
        <v>56</v>
      </c>
      <c r="I41" s="830"/>
      <c r="J41" s="831"/>
      <c r="K41" s="829" t="s">
        <v>56</v>
      </c>
      <c r="L41" s="830"/>
      <c r="M41" s="832"/>
    </row>
    <row r="42" spans="1:13" ht="12.75" customHeight="1" thickTop="1"/>
  </sheetData>
  <mergeCells count="1">
    <mergeCell ref="D35:F35"/>
  </mergeCells>
  <pageMargins left="0.39370078740157477" right="0.19685039370078738" top="0.39370078740157477" bottom="0.39370078740157477" header="0.5" footer="0.5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13"/>
  <sheetViews>
    <sheetView showGridLines="0" zoomScale="130" zoomScaleNormal="130" workbookViewId="0">
      <selection activeCell="L5" sqref="L5"/>
    </sheetView>
  </sheetViews>
  <sheetFormatPr defaultRowHeight="12.75"/>
  <cols>
    <col min="1" max="1" width="29.28515625" style="608" customWidth="1"/>
    <col min="2" max="2" width="4.85546875" style="609" customWidth="1"/>
    <col min="3" max="3" width="2.7109375" style="610" customWidth="1"/>
    <col min="4" max="10" width="9.7109375" style="611" hidden="1" customWidth="1"/>
    <col min="11" max="11" width="0.5703125" style="611" hidden="1" customWidth="1"/>
    <col min="12" max="13" width="9.7109375" style="612" customWidth="1"/>
    <col min="14" max="14" width="6.42578125" style="612" customWidth="1"/>
    <col min="15" max="15" width="8.7109375" style="612" customWidth="1"/>
    <col min="16" max="16" width="7.28515625" style="612" customWidth="1"/>
    <col min="17" max="18" width="5.7109375" style="612" customWidth="1"/>
    <col min="19" max="22" width="9.7109375" style="612" customWidth="1"/>
    <col min="23" max="23" width="6.5703125" style="612" bestFit="1" customWidth="1"/>
    <col min="24" max="24" width="8.5703125" style="612" customWidth="1"/>
    <col min="25" max="26" width="9" style="612" customWidth="1"/>
    <col min="27" max="27" width="8.7109375" style="612" customWidth="1"/>
    <col min="28" max="28" width="9.140625" style="612" customWidth="1"/>
    <col min="29" max="29" width="9" style="612" customWidth="1"/>
    <col min="30" max="31" width="8.7109375" style="612" customWidth="1"/>
    <col min="32" max="32" width="8.85546875" style="612" customWidth="1"/>
    <col min="33" max="33" width="8.42578125" style="612" customWidth="1"/>
    <col min="34" max="34" width="8.140625" style="612" customWidth="1"/>
    <col min="35" max="35" width="8.7109375" style="612" customWidth="1"/>
    <col min="36" max="58" width="8.42578125" style="612" customWidth="1"/>
    <col min="59" max="67" width="9" style="612" customWidth="1"/>
    <col min="68" max="69" width="9.7109375" style="611" customWidth="1"/>
    <col min="70" max="16384" width="9.140625" style="611"/>
  </cols>
  <sheetData>
    <row r="1" spans="1:67" s="568" customFormat="1" ht="26.25" customHeight="1" thickTop="1">
      <c r="A1" s="562" t="s">
        <v>57</v>
      </c>
      <c r="B1" s="563" t="s">
        <v>103</v>
      </c>
      <c r="C1" s="864" t="s">
        <v>106</v>
      </c>
      <c r="D1" s="564" t="s">
        <v>58</v>
      </c>
      <c r="E1" s="564"/>
      <c r="F1" s="564" t="s">
        <v>59</v>
      </c>
      <c r="G1" s="564"/>
      <c r="H1" s="564" t="s">
        <v>60</v>
      </c>
      <c r="I1" s="564"/>
      <c r="J1" s="564" t="s">
        <v>61</v>
      </c>
      <c r="K1" s="564"/>
      <c r="L1" s="564" t="s">
        <v>62</v>
      </c>
      <c r="M1" s="564"/>
      <c r="N1" s="565" t="s">
        <v>63</v>
      </c>
      <c r="O1" s="565" t="s">
        <v>64</v>
      </c>
      <c r="P1" s="565" t="s">
        <v>65</v>
      </c>
      <c r="Q1" s="565" t="s">
        <v>66</v>
      </c>
      <c r="R1" s="565" t="s">
        <v>67</v>
      </c>
      <c r="S1" s="565" t="s">
        <v>68</v>
      </c>
      <c r="T1" s="565" t="s">
        <v>69</v>
      </c>
      <c r="U1" s="565" t="s">
        <v>70</v>
      </c>
      <c r="V1" s="565" t="s">
        <v>71</v>
      </c>
      <c r="W1" s="565" t="s">
        <v>72</v>
      </c>
      <c r="X1" s="566" t="s">
        <v>73</v>
      </c>
      <c r="Y1" s="566"/>
      <c r="Z1" s="566"/>
      <c r="AA1" s="566" t="s">
        <v>74</v>
      </c>
      <c r="AB1" s="566"/>
      <c r="AC1" s="566"/>
      <c r="AD1" s="566" t="s">
        <v>75</v>
      </c>
      <c r="AE1" s="566"/>
      <c r="AF1" s="566"/>
      <c r="AG1" s="566" t="s">
        <v>76</v>
      </c>
      <c r="AH1" s="566"/>
      <c r="AI1" s="566"/>
      <c r="AJ1" s="566" t="s">
        <v>77</v>
      </c>
      <c r="AK1" s="566"/>
      <c r="AL1" s="566"/>
      <c r="AM1" s="566" t="s">
        <v>78</v>
      </c>
      <c r="AN1" s="566"/>
      <c r="AO1" s="566"/>
      <c r="AP1" s="566" t="s">
        <v>79</v>
      </c>
      <c r="AQ1" s="566"/>
      <c r="AR1" s="566"/>
      <c r="AS1" s="566" t="s">
        <v>80</v>
      </c>
      <c r="AT1" s="566"/>
      <c r="AU1" s="566"/>
      <c r="AV1" s="566" t="s">
        <v>81</v>
      </c>
      <c r="AW1" s="566"/>
      <c r="AX1" s="566"/>
      <c r="AY1" s="566" t="s">
        <v>82</v>
      </c>
      <c r="AZ1" s="566"/>
      <c r="BA1" s="566"/>
      <c r="BB1" s="566" t="s">
        <v>83</v>
      </c>
      <c r="BC1" s="566"/>
      <c r="BD1" s="566"/>
      <c r="BE1" s="566" t="s">
        <v>84</v>
      </c>
      <c r="BF1" s="566"/>
      <c r="BG1" s="566"/>
      <c r="BH1" s="566" t="s">
        <v>85</v>
      </c>
      <c r="BI1" s="566"/>
      <c r="BJ1" s="566"/>
      <c r="BK1" s="566" t="s">
        <v>86</v>
      </c>
      <c r="BL1" s="566"/>
      <c r="BM1" s="567"/>
      <c r="BN1" s="565" t="s">
        <v>69</v>
      </c>
      <c r="BO1" s="565" t="s">
        <v>70</v>
      </c>
    </row>
    <row r="2" spans="1:67" s="575" customFormat="1" ht="13.5" thickBot="1">
      <c r="A2" s="569"/>
      <c r="B2" s="570"/>
      <c r="C2" s="865"/>
      <c r="D2" s="571" t="s">
        <v>87</v>
      </c>
      <c r="E2" s="571" t="s">
        <v>88</v>
      </c>
      <c r="F2" s="571" t="s">
        <v>87</v>
      </c>
      <c r="G2" s="571" t="s">
        <v>88</v>
      </c>
      <c r="H2" s="571" t="s">
        <v>87</v>
      </c>
      <c r="I2" s="571" t="s">
        <v>88</v>
      </c>
      <c r="J2" s="571" t="s">
        <v>87</v>
      </c>
      <c r="K2" s="571" t="s">
        <v>88</v>
      </c>
      <c r="L2" s="571" t="s">
        <v>87</v>
      </c>
      <c r="M2" s="571" t="s">
        <v>88</v>
      </c>
      <c r="N2" s="571"/>
      <c r="O2" s="571"/>
      <c r="P2" s="571"/>
      <c r="Q2" s="571"/>
      <c r="R2" s="571"/>
      <c r="S2" s="571" t="s">
        <v>89</v>
      </c>
      <c r="T2" s="572"/>
      <c r="U2" s="572"/>
      <c r="V2" s="571" t="s">
        <v>89</v>
      </c>
      <c r="W2" s="571"/>
      <c r="X2" s="573" t="s">
        <v>90</v>
      </c>
      <c r="Y2" s="573" t="s">
        <v>91</v>
      </c>
      <c r="Z2" s="573" t="s">
        <v>92</v>
      </c>
      <c r="AA2" s="573" t="s">
        <v>90</v>
      </c>
      <c r="AB2" s="573" t="s">
        <v>91</v>
      </c>
      <c r="AC2" s="573" t="s">
        <v>92</v>
      </c>
      <c r="AD2" s="573" t="s">
        <v>90</v>
      </c>
      <c r="AE2" s="573" t="s">
        <v>91</v>
      </c>
      <c r="AF2" s="573" t="s">
        <v>92</v>
      </c>
      <c r="AG2" s="573" t="s">
        <v>90</v>
      </c>
      <c r="AH2" s="573" t="s">
        <v>91</v>
      </c>
      <c r="AI2" s="573" t="s">
        <v>92</v>
      </c>
      <c r="AJ2" s="573" t="s">
        <v>90</v>
      </c>
      <c r="AK2" s="573" t="s">
        <v>91</v>
      </c>
      <c r="AL2" s="573" t="s">
        <v>92</v>
      </c>
      <c r="AM2" s="573" t="s">
        <v>90</v>
      </c>
      <c r="AN2" s="573" t="s">
        <v>91</v>
      </c>
      <c r="AO2" s="573" t="s">
        <v>92</v>
      </c>
      <c r="AP2" s="573" t="s">
        <v>90</v>
      </c>
      <c r="AQ2" s="573" t="s">
        <v>91</v>
      </c>
      <c r="AR2" s="573" t="s">
        <v>92</v>
      </c>
      <c r="AS2" s="573" t="s">
        <v>90</v>
      </c>
      <c r="AT2" s="573" t="s">
        <v>91</v>
      </c>
      <c r="AU2" s="573" t="s">
        <v>92</v>
      </c>
      <c r="AV2" s="573" t="s">
        <v>90</v>
      </c>
      <c r="AW2" s="573" t="s">
        <v>91</v>
      </c>
      <c r="AX2" s="573" t="s">
        <v>92</v>
      </c>
      <c r="AY2" s="573" t="s">
        <v>90</v>
      </c>
      <c r="AZ2" s="573" t="s">
        <v>91</v>
      </c>
      <c r="BA2" s="573" t="s">
        <v>92</v>
      </c>
      <c r="BB2" s="573" t="s">
        <v>90</v>
      </c>
      <c r="BC2" s="573" t="s">
        <v>91</v>
      </c>
      <c r="BD2" s="573" t="s">
        <v>92</v>
      </c>
      <c r="BE2" s="573" t="s">
        <v>90</v>
      </c>
      <c r="BF2" s="573" t="s">
        <v>91</v>
      </c>
      <c r="BG2" s="573" t="s">
        <v>92</v>
      </c>
      <c r="BH2" s="573" t="s">
        <v>90</v>
      </c>
      <c r="BI2" s="573" t="s">
        <v>91</v>
      </c>
      <c r="BJ2" s="573" t="s">
        <v>92</v>
      </c>
      <c r="BK2" s="573" t="s">
        <v>90</v>
      </c>
      <c r="BL2" s="573" t="s">
        <v>91</v>
      </c>
      <c r="BM2" s="574" t="s">
        <v>92</v>
      </c>
      <c r="BN2" s="572" t="s">
        <v>93</v>
      </c>
      <c r="BO2" s="572" t="s">
        <v>93</v>
      </c>
    </row>
    <row r="3" spans="1:67" s="581" customFormat="1" ht="26.25" thickTop="1">
      <c r="A3" s="853" t="s">
        <v>954</v>
      </c>
      <c r="B3" s="576"/>
      <c r="C3" s="577"/>
      <c r="D3" s="578"/>
      <c r="E3" s="578"/>
      <c r="F3" s="578"/>
      <c r="G3" s="578"/>
      <c r="H3" s="578"/>
      <c r="I3" s="578"/>
      <c r="J3" s="578"/>
      <c r="K3" s="578"/>
      <c r="L3" s="579"/>
      <c r="M3" s="579"/>
      <c r="N3" s="579"/>
      <c r="O3" s="579"/>
      <c r="P3" s="579"/>
      <c r="Q3" s="579"/>
      <c r="R3" s="579"/>
      <c r="S3" s="579"/>
      <c r="T3" s="579"/>
      <c r="U3" s="579"/>
      <c r="V3" s="579"/>
      <c r="W3" s="579"/>
      <c r="X3" s="580"/>
      <c r="Y3" s="580"/>
      <c r="Z3" s="580"/>
      <c r="AA3" s="580"/>
      <c r="AB3" s="580"/>
      <c r="AC3" s="580"/>
      <c r="AD3" s="580"/>
      <c r="AE3" s="580"/>
      <c r="AF3" s="580"/>
      <c r="AG3" s="580"/>
      <c r="AH3" s="580"/>
      <c r="AI3" s="580"/>
      <c r="AJ3" s="580"/>
      <c r="AK3" s="580"/>
      <c r="AL3" s="580"/>
      <c r="AM3" s="580"/>
      <c r="AN3" s="580"/>
      <c r="AO3" s="580"/>
      <c r="AP3" s="580"/>
      <c r="AQ3" s="580"/>
      <c r="AR3" s="580"/>
      <c r="AS3" s="580"/>
      <c r="AT3" s="580"/>
      <c r="AU3" s="580"/>
      <c r="AV3" s="580"/>
      <c r="AW3" s="580"/>
      <c r="AX3" s="580"/>
      <c r="AY3" s="580"/>
      <c r="AZ3" s="580"/>
      <c r="BA3" s="580"/>
      <c r="BB3" s="580"/>
      <c r="BC3" s="580"/>
      <c r="BD3" s="580"/>
      <c r="BE3" s="580"/>
      <c r="BF3" s="580"/>
      <c r="BG3" s="580"/>
      <c r="BH3" s="580"/>
      <c r="BI3" s="580"/>
      <c r="BJ3" s="580"/>
      <c r="BK3" s="580"/>
      <c r="BL3" s="580"/>
      <c r="BM3" s="580"/>
      <c r="BN3" s="580"/>
      <c r="BO3" s="580"/>
    </row>
    <row r="4" spans="1:67" s="588" customFormat="1" ht="21.75" customHeight="1">
      <c r="A4" s="582" t="s">
        <v>639</v>
      </c>
      <c r="B4" s="583"/>
      <c r="C4" s="584" t="s">
        <v>94</v>
      </c>
      <c r="D4" s="585">
        <v>0</v>
      </c>
      <c r="E4" s="585">
        <v>0</v>
      </c>
      <c r="F4" s="585">
        <v>0</v>
      </c>
      <c r="G4" s="585">
        <v>0</v>
      </c>
      <c r="H4" s="585">
        <v>0</v>
      </c>
      <c r="I4" s="585">
        <v>0</v>
      </c>
      <c r="J4" s="585">
        <v>0</v>
      </c>
      <c r="K4" s="585">
        <v>0</v>
      </c>
      <c r="L4" s="586">
        <f>SUM(L5+L6+L7+L8+L9+L10)</f>
        <v>0</v>
      </c>
      <c r="M4" s="586">
        <f t="shared" ref="M4:W4" si="0">SUM(M5+M6+M7+M8+M9+M10)</f>
        <v>0</v>
      </c>
      <c r="N4" s="586">
        <f t="shared" si="0"/>
        <v>0</v>
      </c>
      <c r="O4" s="586">
        <f t="shared" si="0"/>
        <v>0</v>
      </c>
      <c r="P4" s="586">
        <f t="shared" si="0"/>
        <v>0</v>
      </c>
      <c r="Q4" s="586">
        <f t="shared" si="0"/>
        <v>0</v>
      </c>
      <c r="R4" s="586">
        <f t="shared" si="0"/>
        <v>0</v>
      </c>
      <c r="S4" s="586">
        <f t="shared" si="0"/>
        <v>0</v>
      </c>
      <c r="T4" s="586">
        <f t="shared" si="0"/>
        <v>0</v>
      </c>
      <c r="U4" s="586">
        <f t="shared" si="0"/>
        <v>0</v>
      </c>
      <c r="V4" s="586">
        <f>SUM(V5+V6+V7+V8+V9+V10)</f>
        <v>0</v>
      </c>
      <c r="W4" s="586">
        <f t="shared" si="0"/>
        <v>0</v>
      </c>
      <c r="X4" s="586"/>
      <c r="Y4" s="586"/>
      <c r="Z4" s="586"/>
      <c r="AA4" s="586"/>
      <c r="AB4" s="586"/>
      <c r="AC4" s="586"/>
      <c r="AD4" s="586"/>
      <c r="AE4" s="586"/>
      <c r="AF4" s="586"/>
      <c r="AG4" s="586">
        <f>O4</f>
        <v>0</v>
      </c>
      <c r="AH4" s="586"/>
      <c r="AI4" s="586"/>
      <c r="AJ4" s="586"/>
      <c r="AK4" s="586"/>
      <c r="AL4" s="586"/>
      <c r="AM4" s="586"/>
      <c r="AN4" s="586"/>
      <c r="AO4" s="586"/>
      <c r="AP4" s="586"/>
      <c r="AQ4" s="586"/>
      <c r="AR4" s="586"/>
      <c r="AS4" s="587">
        <f t="shared" ref="AS4:AS11" si="1">P4</f>
        <v>0</v>
      </c>
      <c r="AT4" s="586"/>
      <c r="AU4" s="586"/>
      <c r="AV4" s="586"/>
      <c r="AW4" s="586"/>
      <c r="AX4" s="586"/>
      <c r="AY4" s="586"/>
      <c r="AZ4" s="586">
        <v>4258.4799999999996</v>
      </c>
      <c r="BA4" s="586"/>
      <c r="BB4" s="586"/>
      <c r="BC4" s="586"/>
      <c r="BD4" s="586"/>
      <c r="BE4" s="586"/>
      <c r="BF4" s="586"/>
      <c r="BG4" s="586"/>
      <c r="BH4" s="586"/>
      <c r="BI4" s="586"/>
      <c r="BJ4" s="586"/>
      <c r="BK4" s="586"/>
      <c r="BL4" s="586"/>
      <c r="BM4" s="586"/>
      <c r="BN4" s="586">
        <f t="shared" ref="BN4:BN10" si="2">T4</f>
        <v>0</v>
      </c>
      <c r="BO4" s="586">
        <v>0</v>
      </c>
    </row>
    <row r="5" spans="1:67" s="593" customFormat="1" ht="21.75" customHeight="1">
      <c r="A5" s="589" t="s">
        <v>640</v>
      </c>
      <c r="B5" s="590"/>
      <c r="C5" s="591" t="s">
        <v>94</v>
      </c>
      <c r="D5" s="592">
        <v>0</v>
      </c>
      <c r="E5" s="592">
        <v>0</v>
      </c>
      <c r="F5" s="592">
        <v>0</v>
      </c>
      <c r="G5" s="592">
        <v>0</v>
      </c>
      <c r="H5" s="592">
        <v>0</v>
      </c>
      <c r="I5" s="592">
        <v>0</v>
      </c>
      <c r="J5" s="592">
        <v>0</v>
      </c>
      <c r="K5" s="592">
        <v>0</v>
      </c>
      <c r="L5" s="587">
        <f>'KL11'!D13</f>
        <v>0</v>
      </c>
      <c r="M5" s="587">
        <f>'KL11'!E13</f>
        <v>0</v>
      </c>
      <c r="N5" s="587">
        <v>0</v>
      </c>
      <c r="O5" s="587">
        <f t="shared" ref="O5" si="3">L5+M5+N5</f>
        <v>0</v>
      </c>
      <c r="P5" s="587">
        <f>'KL11'!M11</f>
        <v>0</v>
      </c>
      <c r="Q5" s="587">
        <f>'KL11'!I15</f>
        <v>0</v>
      </c>
      <c r="R5" s="587">
        <f>'KL11'!M21</f>
        <v>0</v>
      </c>
      <c r="S5" s="587">
        <f>SUM(R5+Q5+P5+O5)</f>
        <v>0</v>
      </c>
      <c r="T5" s="587">
        <f>'KL11'!M24</f>
        <v>0</v>
      </c>
      <c r="U5" s="587">
        <v>0</v>
      </c>
      <c r="V5" s="587">
        <f t="shared" ref="V5" si="4">SUM(S5:U5)</f>
        <v>0</v>
      </c>
      <c r="W5" s="587">
        <v>0</v>
      </c>
      <c r="X5" s="587"/>
      <c r="Y5" s="587"/>
      <c r="Z5" s="587"/>
      <c r="AA5" s="587"/>
      <c r="AB5" s="587"/>
      <c r="AC5" s="587"/>
      <c r="AD5" s="587"/>
      <c r="AE5" s="587"/>
      <c r="AF5" s="587"/>
      <c r="AG5" s="587">
        <f t="shared" ref="AG5:AG11" si="5">SUM(O5)</f>
        <v>0</v>
      </c>
      <c r="AH5" s="587"/>
      <c r="AI5" s="587"/>
      <c r="AJ5" s="587"/>
      <c r="AK5" s="587"/>
      <c r="AL5" s="587"/>
      <c r="AM5" s="587"/>
      <c r="AN5" s="587"/>
      <c r="AO5" s="587"/>
      <c r="AP5" s="587"/>
      <c r="AQ5" s="587"/>
      <c r="AR5" s="587"/>
      <c r="AS5" s="587">
        <f t="shared" si="1"/>
        <v>0</v>
      </c>
      <c r="AT5" s="587"/>
      <c r="AU5" s="587"/>
      <c r="AV5" s="587"/>
      <c r="AW5" s="587"/>
      <c r="AX5" s="587"/>
      <c r="AY5" s="587"/>
      <c r="AZ5" s="587"/>
      <c r="BA5" s="587"/>
      <c r="BB5" s="587"/>
      <c r="BC5" s="587"/>
      <c r="BD5" s="587"/>
      <c r="BE5" s="587"/>
      <c r="BF5" s="587"/>
      <c r="BG5" s="587"/>
      <c r="BH5" s="587"/>
      <c r="BI5" s="587"/>
      <c r="BJ5" s="587"/>
      <c r="BK5" s="587"/>
      <c r="BL5" s="587"/>
      <c r="BM5" s="587"/>
      <c r="BN5" s="587">
        <f t="shared" si="2"/>
        <v>0</v>
      </c>
      <c r="BO5" s="587">
        <v>0</v>
      </c>
    </row>
    <row r="6" spans="1:67" s="593" customFormat="1" ht="21.75" customHeight="1">
      <c r="A6" s="589" t="s">
        <v>641</v>
      </c>
      <c r="B6" s="590"/>
      <c r="C6" s="591" t="s">
        <v>94</v>
      </c>
      <c r="D6" s="592">
        <v>45591.43</v>
      </c>
      <c r="E6" s="592">
        <v>1099.08</v>
      </c>
      <c r="F6" s="592">
        <v>17276.04</v>
      </c>
      <c r="G6" s="592">
        <v>13144.93</v>
      </c>
      <c r="H6" s="592">
        <v>0</v>
      </c>
      <c r="I6" s="592">
        <v>0</v>
      </c>
      <c r="J6" s="592">
        <v>0</v>
      </c>
      <c r="K6" s="592">
        <v>0</v>
      </c>
      <c r="L6" s="587">
        <f>'KL12'!D15</f>
        <v>0</v>
      </c>
      <c r="M6" s="587">
        <f>'KL12'!E15</f>
        <v>0</v>
      </c>
      <c r="N6" s="587">
        <v>0</v>
      </c>
      <c r="O6" s="587">
        <f t="shared" ref="O6:O11" si="6">L6+M6+N6</f>
        <v>0</v>
      </c>
      <c r="P6" s="587">
        <f>'KL12'!M15</f>
        <v>0</v>
      </c>
      <c r="Q6" s="587">
        <f>'KL12'!I15</f>
        <v>0</v>
      </c>
      <c r="R6" s="587">
        <f>'KL12'!M21</f>
        <v>0</v>
      </c>
      <c r="S6" s="587">
        <f>'KL12'!M23</f>
        <v>0</v>
      </c>
      <c r="T6" s="587">
        <f>'KL12'!M24</f>
        <v>0</v>
      </c>
      <c r="U6" s="587">
        <v>0</v>
      </c>
      <c r="V6" s="587">
        <f>SUM(S6:U6)</f>
        <v>0</v>
      </c>
      <c r="W6" s="587">
        <v>0</v>
      </c>
      <c r="X6" s="587"/>
      <c r="Y6" s="587"/>
      <c r="Z6" s="587"/>
      <c r="AA6" s="587"/>
      <c r="AB6" s="587"/>
      <c r="AC6" s="587"/>
      <c r="AD6" s="587"/>
      <c r="AE6" s="587"/>
      <c r="AF6" s="587"/>
      <c r="AG6" s="587">
        <f t="shared" si="5"/>
        <v>0</v>
      </c>
      <c r="AH6" s="587"/>
      <c r="AI6" s="587"/>
      <c r="AJ6" s="587"/>
      <c r="AK6" s="587"/>
      <c r="AL6" s="587"/>
      <c r="AM6" s="587"/>
      <c r="AN6" s="587"/>
      <c r="AO6" s="587"/>
      <c r="AP6" s="587"/>
      <c r="AQ6" s="587"/>
      <c r="AR6" s="587"/>
      <c r="AS6" s="587">
        <f t="shared" si="1"/>
        <v>0</v>
      </c>
      <c r="AT6" s="587"/>
      <c r="AU6" s="587"/>
      <c r="AV6" s="587"/>
      <c r="AW6" s="587"/>
      <c r="AX6" s="587"/>
      <c r="AY6" s="587"/>
      <c r="AZ6" s="587"/>
      <c r="BA6" s="587"/>
      <c r="BB6" s="587"/>
      <c r="BC6" s="587"/>
      <c r="BD6" s="587"/>
      <c r="BE6" s="587"/>
      <c r="BF6" s="587"/>
      <c r="BG6" s="587"/>
      <c r="BH6" s="587"/>
      <c r="BI6" s="587"/>
      <c r="BJ6" s="587"/>
      <c r="BK6" s="587"/>
      <c r="BL6" s="587"/>
      <c r="BM6" s="587"/>
      <c r="BN6" s="587">
        <f t="shared" si="2"/>
        <v>0</v>
      </c>
      <c r="BO6" s="587">
        <v>0</v>
      </c>
    </row>
    <row r="7" spans="1:67" s="593" customFormat="1" ht="21.75" customHeight="1">
      <c r="A7" s="589" t="s">
        <v>642</v>
      </c>
      <c r="B7" s="590"/>
      <c r="C7" s="591" t="s">
        <v>94</v>
      </c>
      <c r="D7" s="592">
        <v>0</v>
      </c>
      <c r="E7" s="592">
        <v>0</v>
      </c>
      <c r="F7" s="592">
        <v>0</v>
      </c>
      <c r="G7" s="592">
        <v>0</v>
      </c>
      <c r="H7" s="592">
        <v>761.98</v>
      </c>
      <c r="I7" s="592">
        <v>347.09</v>
      </c>
      <c r="J7" s="592">
        <v>0</v>
      </c>
      <c r="K7" s="592">
        <v>0</v>
      </c>
      <c r="L7" s="587">
        <f>'KL13'!D15</f>
        <v>0</v>
      </c>
      <c r="M7" s="587">
        <f>'KL13'!E15</f>
        <v>0</v>
      </c>
      <c r="N7" s="587">
        <v>0</v>
      </c>
      <c r="O7" s="587">
        <f>L7+M7+N7</f>
        <v>0</v>
      </c>
      <c r="P7" s="587">
        <f>'KL13'!M15</f>
        <v>0</v>
      </c>
      <c r="Q7" s="587">
        <v>0</v>
      </c>
      <c r="R7" s="587">
        <v>0</v>
      </c>
      <c r="S7" s="587">
        <f t="shared" ref="S7" si="7">SUM(O7:R7)</f>
        <v>0</v>
      </c>
      <c r="T7" s="587">
        <f>'KL13'!M24</f>
        <v>0</v>
      </c>
      <c r="U7" s="587">
        <v>0</v>
      </c>
      <c r="V7" s="587">
        <f t="shared" ref="V7" si="8">SUM(S7:U7)</f>
        <v>0</v>
      </c>
      <c r="W7" s="587">
        <v>0</v>
      </c>
      <c r="X7" s="587"/>
      <c r="Y7" s="587"/>
      <c r="Z7" s="587"/>
      <c r="AA7" s="587"/>
      <c r="AB7" s="587"/>
      <c r="AC7" s="587"/>
      <c r="AD7" s="587"/>
      <c r="AE7" s="587"/>
      <c r="AF7" s="587"/>
      <c r="AG7" s="587">
        <f t="shared" si="5"/>
        <v>0</v>
      </c>
      <c r="AH7" s="587"/>
      <c r="AI7" s="587"/>
      <c r="AJ7" s="587"/>
      <c r="AK7" s="587"/>
      <c r="AL7" s="587"/>
      <c r="AM7" s="587"/>
      <c r="AN7" s="587"/>
      <c r="AO7" s="587"/>
      <c r="AP7" s="587"/>
      <c r="AQ7" s="587"/>
      <c r="AR7" s="587"/>
      <c r="AS7" s="587">
        <f t="shared" si="1"/>
        <v>0</v>
      </c>
      <c r="AT7" s="587"/>
      <c r="AU7" s="587"/>
      <c r="AV7" s="587"/>
      <c r="AW7" s="587"/>
      <c r="AX7" s="587"/>
      <c r="AY7" s="587"/>
      <c r="AZ7" s="587"/>
      <c r="BA7" s="587"/>
      <c r="BB7" s="587"/>
      <c r="BC7" s="587"/>
      <c r="BD7" s="587"/>
      <c r="BE7" s="587"/>
      <c r="BF7" s="587"/>
      <c r="BG7" s="587"/>
      <c r="BH7" s="587"/>
      <c r="BI7" s="587"/>
      <c r="BJ7" s="587"/>
      <c r="BK7" s="587"/>
      <c r="BL7" s="587"/>
      <c r="BM7" s="587"/>
      <c r="BN7" s="587">
        <f t="shared" si="2"/>
        <v>0</v>
      </c>
      <c r="BO7" s="587">
        <v>0</v>
      </c>
    </row>
    <row r="8" spans="1:67" s="593" customFormat="1" ht="21.75" customHeight="1">
      <c r="A8" s="589" t="s">
        <v>643</v>
      </c>
      <c r="B8" s="590"/>
      <c r="C8" s="591" t="s">
        <v>94</v>
      </c>
      <c r="D8" s="592">
        <v>0</v>
      </c>
      <c r="E8" s="592">
        <v>0</v>
      </c>
      <c r="F8" s="592">
        <v>470.86</v>
      </c>
      <c r="G8" s="592">
        <v>762.87</v>
      </c>
      <c r="H8" s="592">
        <v>0</v>
      </c>
      <c r="I8" s="592">
        <v>0</v>
      </c>
      <c r="J8" s="592">
        <v>0</v>
      </c>
      <c r="K8" s="592">
        <v>0</v>
      </c>
      <c r="L8" s="587">
        <f>'KL14'!D15</f>
        <v>0</v>
      </c>
      <c r="M8" s="587">
        <f>'KL14'!E15</f>
        <v>0</v>
      </c>
      <c r="N8" s="587">
        <v>0</v>
      </c>
      <c r="O8" s="587">
        <f t="shared" si="6"/>
        <v>0</v>
      </c>
      <c r="P8" s="587">
        <f>'KL14'!M15</f>
        <v>0</v>
      </c>
      <c r="Q8" s="587">
        <f>'KL14'!I15</f>
        <v>0</v>
      </c>
      <c r="R8" s="587">
        <f>'KL14'!M21</f>
        <v>0</v>
      </c>
      <c r="S8" s="587">
        <f>SUM(O8:R8)</f>
        <v>0</v>
      </c>
      <c r="T8" s="587">
        <f>'KL14'!M24</f>
        <v>0</v>
      </c>
      <c r="U8" s="587">
        <v>0</v>
      </c>
      <c r="V8" s="587">
        <f t="shared" ref="V8:V11" si="9">SUM(S8:U8)</f>
        <v>0</v>
      </c>
      <c r="W8" s="587">
        <v>0</v>
      </c>
      <c r="X8" s="587"/>
      <c r="Y8" s="587"/>
      <c r="Z8" s="587"/>
      <c r="AA8" s="587"/>
      <c r="AB8" s="587"/>
      <c r="AC8" s="587"/>
      <c r="AD8" s="587"/>
      <c r="AE8" s="587"/>
      <c r="AF8" s="587"/>
      <c r="AG8" s="587">
        <f t="shared" si="5"/>
        <v>0</v>
      </c>
      <c r="AH8" s="587"/>
      <c r="AI8" s="587"/>
      <c r="AJ8" s="587"/>
      <c r="AK8" s="587"/>
      <c r="AL8" s="587"/>
      <c r="AM8" s="587"/>
      <c r="AN8" s="587"/>
      <c r="AO8" s="587"/>
      <c r="AP8" s="587"/>
      <c r="AQ8" s="587"/>
      <c r="AR8" s="587"/>
      <c r="AS8" s="587">
        <f t="shared" si="1"/>
        <v>0</v>
      </c>
      <c r="AT8" s="587"/>
      <c r="AU8" s="587"/>
      <c r="AV8" s="587"/>
      <c r="AW8" s="587"/>
      <c r="AX8" s="587"/>
      <c r="AY8" s="587"/>
      <c r="AZ8" s="587"/>
      <c r="BA8" s="587"/>
      <c r="BB8" s="587"/>
      <c r="BC8" s="587"/>
      <c r="BD8" s="587"/>
      <c r="BE8" s="587"/>
      <c r="BF8" s="587"/>
      <c r="BG8" s="587"/>
      <c r="BH8" s="587"/>
      <c r="BI8" s="587"/>
      <c r="BJ8" s="587"/>
      <c r="BK8" s="587"/>
      <c r="BL8" s="587"/>
      <c r="BM8" s="587"/>
      <c r="BN8" s="587">
        <f t="shared" si="2"/>
        <v>0</v>
      </c>
      <c r="BO8" s="587">
        <v>0</v>
      </c>
    </row>
    <row r="9" spans="1:67" s="593" customFormat="1" ht="21.75" customHeight="1">
      <c r="A9" s="589" t="s">
        <v>644</v>
      </c>
      <c r="B9" s="590"/>
      <c r="C9" s="591" t="s">
        <v>94</v>
      </c>
      <c r="D9" s="592">
        <v>0</v>
      </c>
      <c r="E9" s="592">
        <v>0</v>
      </c>
      <c r="F9" s="592">
        <v>0</v>
      </c>
      <c r="G9" s="592">
        <v>0</v>
      </c>
      <c r="H9" s="592">
        <v>0</v>
      </c>
      <c r="I9" s="592">
        <v>0</v>
      </c>
      <c r="J9" s="592">
        <v>0</v>
      </c>
      <c r="K9" s="592">
        <v>0</v>
      </c>
      <c r="L9" s="587">
        <f>'KL15'!D12</f>
        <v>0</v>
      </c>
      <c r="M9" s="587">
        <f>'KL15'!E15</f>
        <v>0</v>
      </c>
      <c r="N9" s="587">
        <v>0</v>
      </c>
      <c r="O9" s="587">
        <f t="shared" si="6"/>
        <v>0</v>
      </c>
      <c r="P9" s="587">
        <f>'KL15'!M15</f>
        <v>0</v>
      </c>
      <c r="Q9" s="587">
        <f>'KL15'!I15</f>
        <v>0</v>
      </c>
      <c r="R9" s="587">
        <f>'KL15'!M21</f>
        <v>0</v>
      </c>
      <c r="S9" s="587">
        <f t="shared" ref="S9:S11" si="10">SUM(O9:R9)</f>
        <v>0</v>
      </c>
      <c r="T9" s="587">
        <f>'KL15'!M24</f>
        <v>0</v>
      </c>
      <c r="U9" s="587">
        <v>0</v>
      </c>
      <c r="V9" s="587">
        <f t="shared" si="9"/>
        <v>0</v>
      </c>
      <c r="W9" s="587">
        <v>0</v>
      </c>
      <c r="X9" s="587"/>
      <c r="Y9" s="587"/>
      <c r="Z9" s="587"/>
      <c r="AA9" s="587"/>
      <c r="AB9" s="587"/>
      <c r="AC9" s="587"/>
      <c r="AD9" s="587"/>
      <c r="AE9" s="587"/>
      <c r="AF9" s="587"/>
      <c r="AG9" s="587">
        <f t="shared" si="5"/>
        <v>0</v>
      </c>
      <c r="AH9" s="587"/>
      <c r="AI9" s="587"/>
      <c r="AJ9" s="587"/>
      <c r="AK9" s="587"/>
      <c r="AL9" s="587"/>
      <c r="AM9" s="587"/>
      <c r="AN9" s="587"/>
      <c r="AO9" s="587"/>
      <c r="AP9" s="587"/>
      <c r="AQ9" s="587"/>
      <c r="AR9" s="587"/>
      <c r="AS9" s="587">
        <f t="shared" si="1"/>
        <v>0</v>
      </c>
      <c r="AT9" s="587"/>
      <c r="AU9" s="587"/>
      <c r="AV9" s="587"/>
      <c r="AW9" s="587"/>
      <c r="AX9" s="587"/>
      <c r="AY9" s="587"/>
      <c r="AZ9" s="587"/>
      <c r="BA9" s="587"/>
      <c r="BB9" s="587"/>
      <c r="BC9" s="587"/>
      <c r="BD9" s="587"/>
      <c r="BE9" s="587"/>
      <c r="BF9" s="587"/>
      <c r="BG9" s="587"/>
      <c r="BH9" s="587"/>
      <c r="BI9" s="587"/>
      <c r="BJ9" s="587"/>
      <c r="BK9" s="587"/>
      <c r="BL9" s="587"/>
      <c r="BM9" s="587"/>
      <c r="BN9" s="587">
        <f t="shared" si="2"/>
        <v>0</v>
      </c>
      <c r="BO9" s="587">
        <v>0</v>
      </c>
    </row>
    <row r="10" spans="1:67" s="593" customFormat="1" ht="21.75" customHeight="1">
      <c r="A10" s="589" t="s">
        <v>807</v>
      </c>
      <c r="B10" s="590"/>
      <c r="C10" s="591" t="s">
        <v>94</v>
      </c>
      <c r="D10" s="592">
        <v>0</v>
      </c>
      <c r="E10" s="592">
        <v>0</v>
      </c>
      <c r="F10" s="592">
        <v>1122.29</v>
      </c>
      <c r="G10" s="592">
        <v>1892.96</v>
      </c>
      <c r="H10" s="592">
        <v>0</v>
      </c>
      <c r="I10" s="592">
        <v>0</v>
      </c>
      <c r="J10" s="592">
        <v>0</v>
      </c>
      <c r="K10" s="592">
        <v>0</v>
      </c>
      <c r="L10" s="587">
        <f>'KL16'!D13</f>
        <v>0</v>
      </c>
      <c r="M10" s="587">
        <f>'KL16'!E13</f>
        <v>0</v>
      </c>
      <c r="N10" s="587">
        <v>0</v>
      </c>
      <c r="O10" s="587">
        <f t="shared" si="6"/>
        <v>0</v>
      </c>
      <c r="P10" s="587">
        <f>'KL16'!M15</f>
        <v>0</v>
      </c>
      <c r="Q10" s="587">
        <f>'KL16'!I15</f>
        <v>0</v>
      </c>
      <c r="R10" s="587">
        <f>'KL16'!M21</f>
        <v>0</v>
      </c>
      <c r="S10" s="587">
        <f>SUM(O10:R10)</f>
        <v>0</v>
      </c>
      <c r="T10" s="587">
        <f>'KL16'!M24</f>
        <v>0</v>
      </c>
      <c r="U10" s="587">
        <v>0</v>
      </c>
      <c r="V10" s="587">
        <f>SUM(S10:U10)</f>
        <v>0</v>
      </c>
      <c r="W10" s="587">
        <v>0</v>
      </c>
      <c r="X10" s="587"/>
      <c r="Y10" s="587"/>
      <c r="Z10" s="587"/>
      <c r="AA10" s="587"/>
      <c r="AB10" s="587"/>
      <c r="AC10" s="587"/>
      <c r="AD10" s="587"/>
      <c r="AE10" s="587"/>
      <c r="AF10" s="587"/>
      <c r="AG10" s="587">
        <f t="shared" si="5"/>
        <v>0</v>
      </c>
      <c r="AH10" s="587"/>
      <c r="AI10" s="587"/>
      <c r="AJ10" s="587"/>
      <c r="AK10" s="587"/>
      <c r="AL10" s="587"/>
      <c r="AM10" s="587"/>
      <c r="AN10" s="587"/>
      <c r="AO10" s="587"/>
      <c r="AP10" s="587"/>
      <c r="AQ10" s="587"/>
      <c r="AR10" s="587"/>
      <c r="AS10" s="587">
        <f t="shared" si="1"/>
        <v>0</v>
      </c>
      <c r="AT10" s="587"/>
      <c r="AU10" s="587"/>
      <c r="AV10" s="587"/>
      <c r="AW10" s="587"/>
      <c r="AX10" s="587"/>
      <c r="AY10" s="587"/>
      <c r="AZ10" s="587"/>
      <c r="BA10" s="587"/>
      <c r="BB10" s="587"/>
      <c r="BC10" s="587"/>
      <c r="BD10" s="587"/>
      <c r="BE10" s="587"/>
      <c r="BF10" s="587"/>
      <c r="BG10" s="587"/>
      <c r="BH10" s="587"/>
      <c r="BI10" s="587"/>
      <c r="BJ10" s="587"/>
      <c r="BK10" s="587"/>
      <c r="BL10" s="587"/>
      <c r="BM10" s="587"/>
      <c r="BN10" s="587">
        <f t="shared" si="2"/>
        <v>0</v>
      </c>
      <c r="BO10" s="587">
        <v>0</v>
      </c>
    </row>
    <row r="11" spans="1:67" s="588" customFormat="1" ht="21.75" customHeight="1" thickBot="1">
      <c r="A11" s="594" t="s">
        <v>645</v>
      </c>
      <c r="B11" s="595"/>
      <c r="C11" s="596" t="s">
        <v>94</v>
      </c>
      <c r="D11" s="597">
        <v>5309.38</v>
      </c>
      <c r="E11" s="597">
        <v>2288.88</v>
      </c>
      <c r="F11" s="597">
        <v>0</v>
      </c>
      <c r="G11" s="597">
        <v>0</v>
      </c>
      <c r="H11" s="597">
        <v>29.6</v>
      </c>
      <c r="I11" s="597">
        <v>0</v>
      </c>
      <c r="J11" s="597">
        <v>0</v>
      </c>
      <c r="K11" s="597">
        <v>0</v>
      </c>
      <c r="L11" s="598">
        <f>'KL2'!D15</f>
        <v>0</v>
      </c>
      <c r="M11" s="598">
        <f>'KL2'!E15</f>
        <v>0</v>
      </c>
      <c r="N11" s="598">
        <v>0</v>
      </c>
      <c r="O11" s="598">
        <f t="shared" si="6"/>
        <v>0</v>
      </c>
      <c r="P11" s="598">
        <f>'KL2'!M11</f>
        <v>0</v>
      </c>
      <c r="Q11" s="598">
        <f>'KL2'!I15</f>
        <v>0</v>
      </c>
      <c r="R11" s="598">
        <f>'KL2'!M21</f>
        <v>0</v>
      </c>
      <c r="S11" s="598">
        <f t="shared" si="10"/>
        <v>0</v>
      </c>
      <c r="T11" s="598">
        <f>'KL2'!M24</f>
        <v>0</v>
      </c>
      <c r="U11" s="598">
        <v>0</v>
      </c>
      <c r="V11" s="598">
        <f t="shared" si="9"/>
        <v>0</v>
      </c>
      <c r="W11" s="598">
        <v>0</v>
      </c>
      <c r="X11" s="598"/>
      <c r="Y11" s="598"/>
      <c r="Z11" s="598"/>
      <c r="AA11" s="598"/>
      <c r="AB11" s="598"/>
      <c r="AC11" s="598"/>
      <c r="AD11" s="598"/>
      <c r="AE11" s="598"/>
      <c r="AF11" s="598"/>
      <c r="AG11" s="598">
        <f t="shared" si="5"/>
        <v>0</v>
      </c>
      <c r="AH11" s="598"/>
      <c r="AI11" s="598"/>
      <c r="AJ11" s="598"/>
      <c r="AK11" s="598"/>
      <c r="AL11" s="598"/>
      <c r="AM11" s="598"/>
      <c r="AN11" s="598"/>
      <c r="AO11" s="598"/>
      <c r="AP11" s="598"/>
      <c r="AQ11" s="598"/>
      <c r="AR11" s="598"/>
      <c r="AS11" s="599">
        <f t="shared" si="1"/>
        <v>0</v>
      </c>
      <c r="AT11" s="598"/>
      <c r="AU11" s="598"/>
      <c r="AV11" s="598"/>
      <c r="AW11" s="598"/>
      <c r="AX11" s="598"/>
      <c r="AY11" s="598"/>
      <c r="AZ11" s="598"/>
      <c r="BA11" s="598"/>
      <c r="BB11" s="598"/>
      <c r="BC11" s="598"/>
      <c r="BD11" s="598"/>
      <c r="BE11" s="598"/>
      <c r="BF11" s="598"/>
      <c r="BG11" s="598"/>
      <c r="BH11" s="598"/>
      <c r="BI11" s="598"/>
      <c r="BJ11" s="598"/>
      <c r="BK11" s="598"/>
      <c r="BL11" s="598"/>
      <c r="BM11" s="598"/>
      <c r="BN11" s="598">
        <f>SUM(T11)</f>
        <v>0</v>
      </c>
      <c r="BO11" s="598">
        <v>0</v>
      </c>
    </row>
    <row r="12" spans="1:67" s="607" customFormat="1" ht="21.75" customHeight="1" thickTop="1" thickBot="1">
      <c r="A12" s="600" t="s">
        <v>95</v>
      </c>
      <c r="B12" s="601"/>
      <c r="C12" s="602"/>
      <c r="D12" s="603">
        <f t="shared" ref="D12:K12" si="11">SUM(D3:D11)</f>
        <v>50900.81</v>
      </c>
      <c r="E12" s="603">
        <f t="shared" si="11"/>
        <v>3387.96</v>
      </c>
      <c r="F12" s="603">
        <f t="shared" si="11"/>
        <v>18869.190000000002</v>
      </c>
      <c r="G12" s="603">
        <f t="shared" si="11"/>
        <v>15800.760000000002</v>
      </c>
      <c r="H12" s="603">
        <f t="shared" si="11"/>
        <v>791.58</v>
      </c>
      <c r="I12" s="603">
        <f t="shared" si="11"/>
        <v>347.09</v>
      </c>
      <c r="J12" s="603">
        <f t="shared" si="11"/>
        <v>0</v>
      </c>
      <c r="K12" s="603">
        <f t="shared" si="11"/>
        <v>0</v>
      </c>
      <c r="L12" s="604">
        <f t="shared" ref="L12:W12" si="12">SUM(L11+L4)</f>
        <v>0</v>
      </c>
      <c r="M12" s="604">
        <f t="shared" si="12"/>
        <v>0</v>
      </c>
      <c r="N12" s="604">
        <f t="shared" si="12"/>
        <v>0</v>
      </c>
      <c r="O12" s="604">
        <f t="shared" si="12"/>
        <v>0</v>
      </c>
      <c r="P12" s="604">
        <f t="shared" si="12"/>
        <v>0</v>
      </c>
      <c r="Q12" s="604">
        <f t="shared" si="12"/>
        <v>0</v>
      </c>
      <c r="R12" s="604">
        <f t="shared" si="12"/>
        <v>0</v>
      </c>
      <c r="S12" s="604">
        <f t="shared" si="12"/>
        <v>0</v>
      </c>
      <c r="T12" s="604">
        <f t="shared" si="12"/>
        <v>0</v>
      </c>
      <c r="U12" s="604">
        <f t="shared" si="12"/>
        <v>0</v>
      </c>
      <c r="V12" s="604">
        <f t="shared" si="12"/>
        <v>0</v>
      </c>
      <c r="W12" s="604">
        <f t="shared" si="12"/>
        <v>0</v>
      </c>
      <c r="X12" s="605">
        <f t="shared" ref="X12:BO12" si="13">SUM(X3:X11)</f>
        <v>0</v>
      </c>
      <c r="Y12" s="605">
        <f t="shared" si="13"/>
        <v>0</v>
      </c>
      <c r="Z12" s="605">
        <f t="shared" si="13"/>
        <v>0</v>
      </c>
      <c r="AA12" s="605">
        <f t="shared" si="13"/>
        <v>0</v>
      </c>
      <c r="AB12" s="605">
        <f t="shared" si="13"/>
        <v>0</v>
      </c>
      <c r="AC12" s="605">
        <f t="shared" si="13"/>
        <v>0</v>
      </c>
      <c r="AD12" s="605">
        <f t="shared" si="13"/>
        <v>0</v>
      </c>
      <c r="AE12" s="605">
        <f t="shared" si="13"/>
        <v>0</v>
      </c>
      <c r="AF12" s="605">
        <f t="shared" si="13"/>
        <v>0</v>
      </c>
      <c r="AG12" s="605">
        <f>SUM(AG11+AG4)</f>
        <v>0</v>
      </c>
      <c r="AH12" s="605">
        <f t="shared" si="13"/>
        <v>0</v>
      </c>
      <c r="AI12" s="605">
        <f t="shared" si="13"/>
        <v>0</v>
      </c>
      <c r="AJ12" s="605">
        <f t="shared" si="13"/>
        <v>0</v>
      </c>
      <c r="AK12" s="605">
        <f t="shared" si="13"/>
        <v>0</v>
      </c>
      <c r="AL12" s="605">
        <f t="shared" si="13"/>
        <v>0</v>
      </c>
      <c r="AM12" s="605">
        <f t="shared" si="13"/>
        <v>0</v>
      </c>
      <c r="AN12" s="605">
        <f t="shared" si="13"/>
        <v>0</v>
      </c>
      <c r="AO12" s="605">
        <f t="shared" si="13"/>
        <v>0</v>
      </c>
      <c r="AP12" s="605">
        <f t="shared" si="13"/>
        <v>0</v>
      </c>
      <c r="AQ12" s="605">
        <f t="shared" si="13"/>
        <v>0</v>
      </c>
      <c r="AR12" s="605">
        <f t="shared" si="13"/>
        <v>0</v>
      </c>
      <c r="AS12" s="605">
        <f t="shared" si="13"/>
        <v>0</v>
      </c>
      <c r="AT12" s="605">
        <f t="shared" si="13"/>
        <v>0</v>
      </c>
      <c r="AU12" s="605">
        <f t="shared" si="13"/>
        <v>0</v>
      </c>
      <c r="AV12" s="605">
        <f t="shared" si="13"/>
        <v>0</v>
      </c>
      <c r="AW12" s="605">
        <f t="shared" si="13"/>
        <v>0</v>
      </c>
      <c r="AX12" s="605">
        <f t="shared" si="13"/>
        <v>0</v>
      </c>
      <c r="AY12" s="605">
        <f t="shared" si="13"/>
        <v>0</v>
      </c>
      <c r="AZ12" s="605">
        <f t="shared" si="13"/>
        <v>4258.4799999999996</v>
      </c>
      <c r="BA12" s="605">
        <f t="shared" si="13"/>
        <v>0</v>
      </c>
      <c r="BB12" s="605">
        <f t="shared" si="13"/>
        <v>0</v>
      </c>
      <c r="BC12" s="605">
        <f t="shared" si="13"/>
        <v>0</v>
      </c>
      <c r="BD12" s="605">
        <f t="shared" si="13"/>
        <v>0</v>
      </c>
      <c r="BE12" s="605">
        <f t="shared" si="13"/>
        <v>0</v>
      </c>
      <c r="BF12" s="605">
        <f t="shared" si="13"/>
        <v>0</v>
      </c>
      <c r="BG12" s="605">
        <f t="shared" si="13"/>
        <v>0</v>
      </c>
      <c r="BH12" s="605">
        <f t="shared" si="13"/>
        <v>0</v>
      </c>
      <c r="BI12" s="605">
        <f t="shared" si="13"/>
        <v>0</v>
      </c>
      <c r="BJ12" s="605">
        <f t="shared" si="13"/>
        <v>0</v>
      </c>
      <c r="BK12" s="605">
        <f t="shared" si="13"/>
        <v>0</v>
      </c>
      <c r="BL12" s="605">
        <f t="shared" si="13"/>
        <v>0</v>
      </c>
      <c r="BM12" s="605">
        <f t="shared" si="13"/>
        <v>0</v>
      </c>
      <c r="BN12" s="605">
        <f t="shared" si="13"/>
        <v>0</v>
      </c>
      <c r="BO12" s="606">
        <f t="shared" si="13"/>
        <v>0</v>
      </c>
    </row>
    <row r="13" spans="1:67" ht="13.5" thickTop="1"/>
  </sheetData>
  <mergeCells count="1">
    <mergeCell ref="C1:C2"/>
  </mergeCells>
  <pageMargins left="0.18" right="0.28999999999999998" top="1" bottom="1" header="0.4921259845" footer="0.4921259845"/>
  <pageSetup paperSize="9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29"/>
  <sheetViews>
    <sheetView workbookViewId="0">
      <selection activeCell="D13" sqref="D13"/>
    </sheetView>
  </sheetViews>
  <sheetFormatPr defaultRowHeight="12.75"/>
  <cols>
    <col min="1" max="1" width="1.28515625" customWidth="1"/>
    <col min="2" max="2" width="3.5703125" customWidth="1"/>
    <col min="3" max="3" width="6.28515625" customWidth="1"/>
    <col min="4" max="4" width="11.85546875" customWidth="1"/>
    <col min="5" max="5" width="13.28515625" customWidth="1"/>
    <col min="6" max="6" width="11.85546875" customWidth="1"/>
    <col min="7" max="7" width="3.85546875" customWidth="1"/>
    <col min="8" max="8" width="23.42578125" customWidth="1"/>
    <col min="9" max="9" width="11.85546875" customWidth="1"/>
    <col min="10" max="10" width="3.85546875" customWidth="1"/>
    <col min="11" max="11" width="23.5703125" customWidth="1"/>
    <col min="12" max="12" width="8.5703125" customWidth="1"/>
    <col min="13" max="13" width="15.42578125" customWidth="1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958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278" t="s">
        <v>564</v>
      </c>
      <c r="C3" s="279"/>
      <c r="D3" s="279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80" t="s">
        <v>618</v>
      </c>
      <c r="C4" s="81"/>
      <c r="D4" s="81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>
        <f>'KL11'!D11+'KL12'!D11+'KL13'!D11+'KL14'!D11+'KL15'!D11</f>
        <v>0</v>
      </c>
      <c r="E11" s="147">
        <f>'KL11'!E11+'KL12'!E11+'KL13'!E11+'KL14'!E11+'KL15'!E11+'KL16'!E11+'KL2'!E11</f>
        <v>0</v>
      </c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3.4000000000000002E-2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>
        <f>'KL11'!D12+'KL12'!D12+'KL13'!D12+'KL14'!D12+'KL15'!D12+'KL16'!D12+'KL2'!D11</f>
        <v>0</v>
      </c>
      <c r="E12" s="149">
        <f>'KL11'!E12+'KL12'!E12+'KL13'!E12+'KL14'!E12+'KL15'!E12+'KL16'!E12</f>
        <v>0</v>
      </c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>
        <f>'KL11'!D13+'KL12'!D13+'KL13'!D13+'KL14'!D13+'KL15'!D13+'KL16'!D13</f>
        <v>0</v>
      </c>
      <c r="E13" s="149">
        <f>'KL11'!E13+'KL12'!E13+'KL13'!E13+'KL14'!E13+'KL15'!E13+'KL16'!E13</f>
        <v>0</v>
      </c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>
        <f>'KL11'!D14+'KL12'!D14+'KL13'!D14+'KL14'!D14+'KL15'!D14+'KL16'!D14</f>
        <v>0</v>
      </c>
      <c r="E14" s="149">
        <f>'KL11'!E14+'KL12'!E14+'KL13'!E14+'KL14'!E14+'KL15'!E14+'KL16'!E14</f>
        <v>0</v>
      </c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29"/>
  <sheetViews>
    <sheetView workbookViewId="0">
      <selection activeCell="D17" sqref="D17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202" t="s">
        <v>656</v>
      </c>
      <c r="C4" s="203"/>
      <c r="D4" s="203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4</v>
      </c>
      <c r="H5" s="77" t="s">
        <v>574</v>
      </c>
      <c r="I5" s="73"/>
      <c r="J5" s="73" t="s">
        <v>5</v>
      </c>
      <c r="K5" s="73"/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/>
      <c r="E11" s="147"/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8.9999999999999993E-3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/>
      <c r="E12" s="149"/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>
        <f>'P11'!H18</f>
        <v>0</v>
      </c>
      <c r="E13" s="149">
        <f>'P11'!I16</f>
        <v>0</v>
      </c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H18"/>
  <sheetViews>
    <sheetView workbookViewId="0">
      <pane ySplit="10" topLeftCell="A11" activePane="bottomLeft" state="frozen"/>
      <selection pane="bottomLeft" activeCell="I4" sqref="I4"/>
    </sheetView>
  </sheetViews>
  <sheetFormatPr defaultRowHeight="12.75" outlineLevelCol="1"/>
  <cols>
    <col min="1" max="1" width="3.85546875" customWidth="1"/>
    <col min="2" max="2" width="5.42578125" customWidth="1"/>
    <col min="4" max="4" width="45.5703125" customWidth="1"/>
    <col min="5" max="5" width="7" bestFit="1" customWidth="1"/>
    <col min="6" max="6" width="3.7109375" customWidth="1"/>
    <col min="7" max="7" width="7.85546875" bestFit="1" customWidth="1"/>
    <col min="8" max="8" width="8" bestFit="1" customWidth="1"/>
    <col min="9" max="10" width="9.28515625" bestFit="1" customWidth="1"/>
    <col min="11" max="11" width="5.7109375" bestFit="1" customWidth="1"/>
    <col min="12" max="12" width="6.5703125" bestFit="1" customWidth="1"/>
    <col min="13" max="13" width="5.28515625" bestFit="1" customWidth="1"/>
    <col min="14" max="14" width="4.85546875" bestFit="1" customWidth="1"/>
    <col min="15" max="15" width="3.5703125" bestFit="1" customWidth="1" collapsed="1"/>
    <col min="16" max="29" width="0" hidden="1" customWidth="1" outlineLevel="1"/>
  </cols>
  <sheetData>
    <row r="1" spans="1:34" ht="13.5">
      <c r="A1" s="243" t="s">
        <v>107</v>
      </c>
      <c r="B1" s="244"/>
      <c r="C1" s="244" t="s">
        <v>573</v>
      </c>
      <c r="D1" s="244"/>
      <c r="E1" s="244"/>
      <c r="F1" s="244"/>
      <c r="G1" s="245"/>
      <c r="H1" s="244"/>
      <c r="I1" s="243" t="s">
        <v>108</v>
      </c>
      <c r="J1" s="245"/>
      <c r="K1" s="251"/>
      <c r="L1" s="244"/>
      <c r="M1" s="244"/>
      <c r="N1" s="244"/>
      <c r="O1" s="244"/>
      <c r="P1" s="244"/>
      <c r="Q1" s="246"/>
      <c r="R1" s="246"/>
      <c r="S1" s="246"/>
      <c r="T1" s="244"/>
      <c r="U1" s="244"/>
      <c r="V1" s="244"/>
      <c r="W1" s="244"/>
      <c r="X1" s="244"/>
      <c r="Y1" s="244"/>
      <c r="Z1" s="259" t="s">
        <v>109</v>
      </c>
      <c r="AA1" s="262" t="s">
        <v>110</v>
      </c>
      <c r="AB1" s="259" t="s">
        <v>111</v>
      </c>
      <c r="AC1" s="259" t="s">
        <v>112</v>
      </c>
      <c r="AD1" s="259"/>
      <c r="AE1" s="242"/>
      <c r="AF1" s="242"/>
      <c r="AG1" s="242"/>
      <c r="AH1" s="242"/>
    </row>
    <row r="2" spans="1:34" ht="13.5">
      <c r="A2" s="243" t="s">
        <v>114</v>
      </c>
      <c r="B2" s="244"/>
      <c r="C2" s="244"/>
      <c r="D2" s="244"/>
      <c r="E2" s="244"/>
      <c r="F2" s="244"/>
      <c r="G2" s="245"/>
      <c r="H2" s="247"/>
      <c r="I2" s="243" t="s">
        <v>115</v>
      </c>
      <c r="J2" s="245"/>
      <c r="K2" s="251"/>
      <c r="L2" s="244"/>
      <c r="M2" s="244"/>
      <c r="N2" s="244"/>
      <c r="O2" s="244"/>
      <c r="P2" s="244"/>
      <c r="Q2" s="246"/>
      <c r="R2" s="246"/>
      <c r="S2" s="246"/>
      <c r="T2" s="244"/>
      <c r="U2" s="244"/>
      <c r="V2" s="244"/>
      <c r="W2" s="244"/>
      <c r="X2" s="244"/>
      <c r="Y2" s="244"/>
      <c r="Z2" s="259" t="s">
        <v>116</v>
      </c>
      <c r="AA2" s="261" t="s">
        <v>117</v>
      </c>
      <c r="AB2" s="260" t="s">
        <v>118</v>
      </c>
      <c r="AC2" s="260"/>
      <c r="AD2" s="261"/>
      <c r="AE2" s="242"/>
      <c r="AF2" s="242"/>
      <c r="AG2" s="242"/>
      <c r="AH2" s="242"/>
    </row>
    <row r="3" spans="1:34" ht="13.5">
      <c r="A3" s="243" t="s">
        <v>955</v>
      </c>
      <c r="B3" s="244"/>
      <c r="C3" s="244"/>
      <c r="D3" s="244"/>
      <c r="E3" s="244"/>
      <c r="F3" s="244"/>
      <c r="G3" s="245"/>
      <c r="H3" s="244"/>
      <c r="I3" s="243" t="s">
        <v>951</v>
      </c>
      <c r="J3" s="245"/>
      <c r="K3" s="251"/>
      <c r="L3" s="244"/>
      <c r="M3" s="244"/>
      <c r="N3" s="244"/>
      <c r="O3" s="244"/>
      <c r="P3" s="244"/>
      <c r="Q3" s="246"/>
      <c r="R3" s="246"/>
      <c r="S3" s="246"/>
      <c r="T3" s="244"/>
      <c r="U3" s="244"/>
      <c r="V3" s="244"/>
      <c r="W3" s="244"/>
      <c r="X3" s="244"/>
      <c r="Y3" s="244"/>
      <c r="Z3" s="259" t="s">
        <v>119</v>
      </c>
      <c r="AA3" s="261" t="s">
        <v>120</v>
      </c>
      <c r="AB3" s="260" t="s">
        <v>118</v>
      </c>
      <c r="AC3" s="260" t="s">
        <v>121</v>
      </c>
      <c r="AD3" s="261"/>
      <c r="AE3" s="242"/>
      <c r="AF3" s="242"/>
      <c r="AG3" s="242"/>
      <c r="AH3" s="242"/>
    </row>
    <row r="4" spans="1:34" ht="13.5">
      <c r="A4" s="244"/>
      <c r="B4" s="24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6"/>
      <c r="R4" s="246"/>
      <c r="S4" s="246"/>
      <c r="T4" s="244"/>
      <c r="U4" s="244"/>
      <c r="V4" s="244"/>
      <c r="W4" s="244"/>
      <c r="X4" s="244"/>
      <c r="Y4" s="244"/>
      <c r="Z4" s="259" t="s">
        <v>123</v>
      </c>
      <c r="AA4" s="261" t="s">
        <v>124</v>
      </c>
      <c r="AB4" s="260" t="s">
        <v>118</v>
      </c>
      <c r="AC4" s="260"/>
      <c r="AD4" s="261"/>
      <c r="AE4" s="242"/>
      <c r="AF4" s="242"/>
      <c r="AG4" s="242"/>
      <c r="AH4" s="242"/>
    </row>
    <row r="5" spans="1:34" ht="13.5">
      <c r="A5" s="243" t="s">
        <v>952</v>
      </c>
      <c r="B5" s="244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244"/>
      <c r="P5" s="244"/>
      <c r="Q5" s="246"/>
      <c r="R5" s="246"/>
      <c r="S5" s="246"/>
      <c r="T5" s="244"/>
      <c r="U5" s="244"/>
      <c r="V5" s="244"/>
      <c r="W5" s="244"/>
      <c r="X5" s="244"/>
      <c r="Y5" s="244"/>
      <c r="Z5" s="259" t="s">
        <v>125</v>
      </c>
      <c r="AA5" s="261" t="s">
        <v>120</v>
      </c>
      <c r="AB5" s="260" t="s">
        <v>118</v>
      </c>
      <c r="AC5" s="260" t="s">
        <v>121</v>
      </c>
      <c r="AD5" s="261"/>
      <c r="AE5" s="242"/>
      <c r="AF5" s="242"/>
      <c r="AG5" s="242"/>
      <c r="AH5" s="242"/>
    </row>
    <row r="6" spans="1:34" ht="13.5">
      <c r="A6" s="243" t="s">
        <v>126</v>
      </c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6"/>
      <c r="R6" s="246"/>
      <c r="S6" s="246"/>
      <c r="T6" s="244"/>
      <c r="U6" s="244"/>
      <c r="V6" s="244"/>
      <c r="W6" s="244"/>
      <c r="X6" s="244"/>
      <c r="Y6" s="244"/>
      <c r="Z6" s="244"/>
      <c r="AA6" s="247"/>
      <c r="AB6" s="244"/>
      <c r="AC6" s="242"/>
      <c r="AD6" s="242"/>
      <c r="AE6" s="242"/>
      <c r="AF6" s="242"/>
      <c r="AG6" s="242"/>
      <c r="AH6" s="242"/>
    </row>
    <row r="7" spans="1:34" ht="13.5">
      <c r="A7" s="243" t="s">
        <v>657</v>
      </c>
      <c r="B7" s="244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244"/>
      <c r="P7" s="244"/>
      <c r="Q7" s="246"/>
      <c r="R7" s="246"/>
      <c r="S7" s="246"/>
      <c r="T7" s="244"/>
      <c r="U7" s="244"/>
      <c r="V7" s="244"/>
      <c r="W7" s="244"/>
      <c r="X7" s="244"/>
      <c r="Y7" s="244"/>
      <c r="Z7" s="244"/>
      <c r="AA7" s="247"/>
      <c r="AB7" s="244"/>
      <c r="AC7" s="242"/>
      <c r="AD7" s="242"/>
      <c r="AE7" s="242"/>
      <c r="AF7" s="242"/>
      <c r="AG7" s="242"/>
      <c r="AH7" s="242"/>
    </row>
    <row r="8" spans="1:34" ht="14.25" thickBot="1">
      <c r="A8" s="242"/>
      <c r="B8" s="248"/>
      <c r="C8" s="249"/>
      <c r="D8" s="250" t="s">
        <v>129</v>
      </c>
      <c r="E8" s="246"/>
      <c r="F8" s="244"/>
      <c r="G8" s="245"/>
      <c r="H8" s="245"/>
      <c r="I8" s="245"/>
      <c r="J8" s="245"/>
      <c r="K8" s="251"/>
      <c r="L8" s="251"/>
      <c r="M8" s="246"/>
      <c r="N8" s="246"/>
      <c r="O8" s="244"/>
      <c r="P8" s="244"/>
      <c r="Q8" s="246"/>
      <c r="R8" s="246"/>
      <c r="S8" s="246"/>
      <c r="T8" s="244"/>
      <c r="U8" s="244"/>
      <c r="V8" s="244"/>
      <c r="W8" s="244"/>
      <c r="X8" s="244"/>
      <c r="Y8" s="244"/>
      <c r="Z8" s="244"/>
      <c r="AA8" s="247"/>
      <c r="AB8" s="244"/>
      <c r="AC8" s="242"/>
      <c r="AD8" s="242"/>
      <c r="AE8" s="242"/>
      <c r="AF8" s="242"/>
      <c r="AG8" s="242"/>
      <c r="AH8" s="242"/>
    </row>
    <row r="9" spans="1:34" ht="14.25" thickTop="1">
      <c r="A9" s="265" t="s">
        <v>654</v>
      </c>
      <c r="B9" s="265" t="s">
        <v>130</v>
      </c>
      <c r="C9" s="265" t="s">
        <v>131</v>
      </c>
      <c r="D9" s="265" t="s">
        <v>132</v>
      </c>
      <c r="E9" s="265" t="s">
        <v>133</v>
      </c>
      <c r="F9" s="265" t="s">
        <v>557</v>
      </c>
      <c r="G9" s="265" t="s">
        <v>134</v>
      </c>
      <c r="H9" s="265" t="s">
        <v>135</v>
      </c>
      <c r="I9" s="265" t="s">
        <v>136</v>
      </c>
      <c r="J9" s="265" t="s">
        <v>137</v>
      </c>
      <c r="K9" s="266" t="s">
        <v>138</v>
      </c>
      <c r="L9" s="267"/>
      <c r="M9" s="268" t="s">
        <v>139</v>
      </c>
      <c r="N9" s="267"/>
      <c r="O9" s="269" t="s">
        <v>50</v>
      </c>
      <c r="P9" s="263" t="s">
        <v>140</v>
      </c>
      <c r="Q9" s="252" t="s">
        <v>133</v>
      </c>
      <c r="R9" s="252" t="s">
        <v>133</v>
      </c>
      <c r="S9" s="253" t="s">
        <v>133</v>
      </c>
      <c r="T9" s="257" t="s">
        <v>141</v>
      </c>
      <c r="U9" s="257" t="s">
        <v>142</v>
      </c>
      <c r="V9" s="257" t="s">
        <v>143</v>
      </c>
      <c r="W9" s="256" t="s">
        <v>144</v>
      </c>
      <c r="X9" s="256" t="s">
        <v>145</v>
      </c>
      <c r="Y9" s="256" t="s">
        <v>146</v>
      </c>
      <c r="Z9" s="273" t="s">
        <v>147</v>
      </c>
      <c r="AA9" s="273" t="s">
        <v>148</v>
      </c>
      <c r="AB9" s="244" t="s">
        <v>143</v>
      </c>
      <c r="AC9" s="242"/>
      <c r="AD9" s="242"/>
      <c r="AE9" s="242"/>
      <c r="AF9" s="242"/>
      <c r="AG9" s="242"/>
      <c r="AH9" s="242"/>
    </row>
    <row r="10" spans="1:34" ht="14.25" thickBot="1">
      <c r="A10" s="270" t="s">
        <v>655</v>
      </c>
      <c r="B10" s="270" t="s">
        <v>150</v>
      </c>
      <c r="C10" s="271"/>
      <c r="D10" s="270" t="s">
        <v>151</v>
      </c>
      <c r="E10" s="270" t="s">
        <v>152</v>
      </c>
      <c r="F10" s="270" t="s">
        <v>558</v>
      </c>
      <c r="G10" s="270" t="s">
        <v>153</v>
      </c>
      <c r="H10" s="270"/>
      <c r="I10" s="270" t="s">
        <v>154</v>
      </c>
      <c r="J10" s="270"/>
      <c r="K10" s="270" t="s">
        <v>660</v>
      </c>
      <c r="L10" s="270" t="s">
        <v>137</v>
      </c>
      <c r="M10" s="272" t="s">
        <v>660</v>
      </c>
      <c r="N10" s="270" t="s">
        <v>137</v>
      </c>
      <c r="O10" s="272" t="s">
        <v>155</v>
      </c>
      <c r="P10" s="264"/>
      <c r="Q10" s="254" t="s">
        <v>156</v>
      </c>
      <c r="R10" s="254" t="s">
        <v>157</v>
      </c>
      <c r="S10" s="255" t="s">
        <v>158</v>
      </c>
      <c r="T10" s="257" t="s">
        <v>159</v>
      </c>
      <c r="U10" s="257" t="s">
        <v>160</v>
      </c>
      <c r="V10" s="257" t="s">
        <v>161</v>
      </c>
      <c r="W10" s="256"/>
      <c r="X10" s="244"/>
      <c r="Y10" s="244"/>
      <c r="Z10" s="273" t="s">
        <v>162</v>
      </c>
      <c r="AA10" s="273" t="s">
        <v>149</v>
      </c>
      <c r="AB10" s="244" t="s">
        <v>163</v>
      </c>
      <c r="AC10" s="242"/>
      <c r="AD10" s="242"/>
      <c r="AE10" s="242"/>
      <c r="AF10" s="242"/>
      <c r="AG10" s="242"/>
      <c r="AH10" s="242"/>
    </row>
    <row r="11" spans="1:34" ht="13.5" thickTop="1">
      <c r="A11" s="241"/>
      <c r="B11" s="241"/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1"/>
      <c r="O11" s="241"/>
      <c r="P11" s="241"/>
      <c r="Q11" s="241"/>
      <c r="R11" s="241"/>
      <c r="S11" s="241"/>
      <c r="T11" s="241"/>
      <c r="U11" s="241"/>
      <c r="V11" s="241"/>
      <c r="W11" s="241"/>
      <c r="X11" s="241"/>
      <c r="Y11" s="241"/>
      <c r="Z11" s="241"/>
      <c r="AA11" s="241"/>
      <c r="AB11" s="241"/>
      <c r="AC11" s="241"/>
      <c r="AD11" s="241"/>
      <c r="AE11" s="241"/>
      <c r="AF11" s="241"/>
      <c r="AG11" s="241"/>
      <c r="AH11" s="241"/>
    </row>
    <row r="12" spans="1:34" s="10" customFormat="1" ht="13.5">
      <c r="A12" s="19"/>
      <c r="B12" s="20" t="s">
        <v>628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s="14" customFormat="1">
      <c r="A13" s="194"/>
      <c r="B13" s="274" t="s">
        <v>629</v>
      </c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</row>
    <row r="14" spans="1:34">
      <c r="A14" s="241"/>
      <c r="B14" s="241"/>
      <c r="C14" s="241"/>
      <c r="D14" s="157" t="s">
        <v>633</v>
      </c>
      <c r="E14" s="275"/>
      <c r="F14" s="241"/>
      <c r="G14" s="241"/>
      <c r="H14" s="275">
        <v>0</v>
      </c>
      <c r="I14" s="275">
        <v>0</v>
      </c>
      <c r="J14" s="275">
        <v>0</v>
      </c>
      <c r="K14" s="241"/>
      <c r="L14" s="276"/>
      <c r="M14" s="241"/>
      <c r="N14" s="277"/>
      <c r="O14" s="241"/>
      <c r="P14" s="241"/>
      <c r="Q14" s="241"/>
      <c r="R14" s="241"/>
      <c r="S14" s="241"/>
      <c r="T14" s="241"/>
      <c r="U14" s="241"/>
      <c r="V14" s="241"/>
      <c r="W14" s="258">
        <v>85.901999999999987</v>
      </c>
      <c r="X14" s="241"/>
      <c r="Y14" s="241"/>
      <c r="Z14" s="241"/>
      <c r="AA14" s="241"/>
      <c r="AB14" s="241"/>
    </row>
    <row r="15" spans="1:34">
      <c r="D15" s="240"/>
    </row>
    <row r="16" spans="1:34" ht="13.5">
      <c r="A16" s="241"/>
      <c r="B16" s="241"/>
      <c r="C16" s="241"/>
      <c r="D16" s="198" t="s">
        <v>637</v>
      </c>
      <c r="E16" s="195"/>
      <c r="F16" s="239"/>
      <c r="G16" s="239"/>
      <c r="H16" s="195">
        <f>SUM(H14)</f>
        <v>0</v>
      </c>
      <c r="I16" s="195">
        <f t="shared" ref="I16:J16" si="0">SUM(I14)</f>
        <v>0</v>
      </c>
      <c r="J16" s="195">
        <f t="shared" si="0"/>
        <v>0</v>
      </c>
      <c r="K16" s="239"/>
      <c r="L16" s="196"/>
      <c r="M16" s="239"/>
      <c r="N16" s="197"/>
      <c r="O16" s="241"/>
      <c r="P16" s="241"/>
      <c r="Q16" s="241"/>
      <c r="R16" s="241"/>
      <c r="S16" s="241"/>
      <c r="T16" s="241"/>
      <c r="U16" s="241"/>
      <c r="V16" s="241"/>
      <c r="W16" s="258">
        <v>85.901999999999987</v>
      </c>
      <c r="X16" s="241"/>
      <c r="Y16" s="241"/>
      <c r="Z16" s="241"/>
      <c r="AA16" s="241"/>
      <c r="AB16" s="241"/>
    </row>
    <row r="17" spans="1:28">
      <c r="D17" s="240"/>
    </row>
    <row r="18" spans="1:28">
      <c r="A18" s="241"/>
      <c r="B18" s="241"/>
      <c r="C18" s="241"/>
      <c r="D18" s="199" t="s">
        <v>481</v>
      </c>
      <c r="E18" s="200"/>
      <c r="F18" s="156"/>
      <c r="G18" s="156"/>
      <c r="H18" s="200">
        <f>SUM(H16)</f>
        <v>0</v>
      </c>
      <c r="I18" s="200">
        <f>SUM(I16)</f>
        <v>0</v>
      </c>
      <c r="J18" s="200">
        <f>SUM(J16)</f>
        <v>0</v>
      </c>
      <c r="K18" s="156"/>
      <c r="L18" s="238"/>
      <c r="M18" s="156"/>
      <c r="N18" s="201"/>
      <c r="O18" s="156"/>
      <c r="P18" s="241"/>
      <c r="Q18" s="241"/>
      <c r="R18" s="241"/>
      <c r="S18" s="241"/>
      <c r="T18" s="241"/>
      <c r="U18" s="241"/>
      <c r="V18" s="241"/>
      <c r="W18" s="258">
        <v>85.901999999999987</v>
      </c>
      <c r="X18" s="241"/>
      <c r="Y18" s="241"/>
      <c r="Z18" s="241"/>
      <c r="AA18" s="241"/>
      <c r="AB18" s="241"/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D29"/>
  <sheetViews>
    <sheetView workbookViewId="0">
      <selection activeCell="D17" sqref="D17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565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202" t="s">
        <v>567</v>
      </c>
      <c r="C4" s="203"/>
      <c r="D4" s="203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'Suhrnny list'!L6</f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/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>
        <f>'P12'!H163</f>
        <v>0</v>
      </c>
      <c r="E11" s="147">
        <f>'P12'!I163</f>
        <v>0</v>
      </c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3.4000000000000002E-2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>
        <f>'P12'!H357</f>
        <v>0</v>
      </c>
      <c r="E12" s="149">
        <f>'P12'!I357</f>
        <v>0</v>
      </c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/>
      <c r="E13" s="149"/>
      <c r="F13" s="148"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H359"/>
  <sheetViews>
    <sheetView zoomScaleNormal="100" workbookViewId="0">
      <pane ySplit="10" topLeftCell="A333" activePane="bottomLeft" state="frozen"/>
      <selection pane="bottomLeft" activeCell="L219" sqref="L219"/>
    </sheetView>
  </sheetViews>
  <sheetFormatPr defaultRowHeight="12.75" outlineLevelRow="1" outlineLevelCol="1"/>
  <cols>
    <col min="1" max="1" width="3.5703125" style="22" customWidth="1"/>
    <col min="2" max="2" width="3.85546875" style="22" customWidth="1"/>
    <col min="3" max="3" width="9.140625" style="22"/>
    <col min="4" max="4" width="47.140625" style="22" customWidth="1"/>
    <col min="5" max="5" width="7.7109375" style="22" customWidth="1"/>
    <col min="6" max="6" width="4.28515625" style="22" customWidth="1"/>
    <col min="7" max="7" width="7.28515625" style="22" customWidth="1"/>
    <col min="8" max="8" width="8.140625" style="22" customWidth="1"/>
    <col min="9" max="10" width="9.28515625" style="22" bestFit="1" customWidth="1"/>
    <col min="11" max="11" width="6" style="22" bestFit="1" customWidth="1"/>
    <col min="12" max="12" width="8.28515625" style="22" bestFit="1" customWidth="1"/>
    <col min="13" max="13" width="5" style="22" customWidth="1"/>
    <col min="14" max="14" width="7" style="22" bestFit="1" customWidth="1"/>
    <col min="15" max="15" width="3.5703125" style="22" bestFit="1" customWidth="1" collapsed="1"/>
    <col min="16" max="28" width="0" style="22" hidden="1" customWidth="1" outlineLevel="1"/>
    <col min="29" max="29" width="9.140625" style="22" collapsed="1"/>
    <col min="30" max="16384" width="9.140625" style="22"/>
  </cols>
  <sheetData>
    <row r="1" spans="1:34">
      <c r="A1" s="25" t="s">
        <v>107</v>
      </c>
      <c r="B1" s="26"/>
      <c r="C1" s="334" t="s">
        <v>573</v>
      </c>
      <c r="D1" s="26"/>
      <c r="E1" s="26"/>
      <c r="F1" s="26"/>
      <c r="G1" s="27"/>
      <c r="H1" s="26"/>
      <c r="I1" s="25" t="s">
        <v>108</v>
      </c>
      <c r="J1" s="27"/>
      <c r="K1" s="32"/>
      <c r="L1" s="26"/>
      <c r="M1" s="26"/>
      <c r="N1" s="26"/>
      <c r="O1" s="26"/>
      <c r="P1" s="26"/>
      <c r="Q1" s="28"/>
      <c r="R1" s="28"/>
      <c r="S1" s="28"/>
      <c r="T1" s="26"/>
      <c r="U1" s="26"/>
      <c r="V1" s="26"/>
      <c r="W1" s="26"/>
      <c r="X1" s="26"/>
      <c r="Y1" s="26"/>
      <c r="Z1" s="47" t="s">
        <v>109</v>
      </c>
      <c r="AA1" s="50" t="s">
        <v>110</v>
      </c>
      <c r="AB1" s="47" t="s">
        <v>111</v>
      </c>
      <c r="AC1" s="47" t="s">
        <v>112</v>
      </c>
      <c r="AD1" s="47" t="s">
        <v>113</v>
      </c>
      <c r="AE1" s="24"/>
      <c r="AF1" s="24"/>
      <c r="AG1" s="24"/>
      <c r="AH1" s="24"/>
    </row>
    <row r="2" spans="1:34">
      <c r="A2" s="25" t="s">
        <v>114</v>
      </c>
      <c r="B2" s="26"/>
      <c r="C2" s="26"/>
      <c r="D2" s="26"/>
      <c r="E2" s="26"/>
      <c r="F2" s="26"/>
      <c r="G2" s="27"/>
      <c r="H2" s="29"/>
      <c r="I2" s="25" t="s">
        <v>948</v>
      </c>
      <c r="J2" s="27"/>
      <c r="K2" s="32"/>
      <c r="L2" s="26"/>
      <c r="M2" s="26"/>
      <c r="N2" s="26"/>
      <c r="O2" s="26"/>
      <c r="P2" s="26"/>
      <c r="Q2" s="28"/>
      <c r="R2" s="28"/>
      <c r="S2" s="28"/>
      <c r="T2" s="26"/>
      <c r="U2" s="26"/>
      <c r="V2" s="26"/>
      <c r="W2" s="26"/>
      <c r="X2" s="26"/>
      <c r="Y2" s="26"/>
      <c r="Z2" s="47" t="s">
        <v>116</v>
      </c>
      <c r="AA2" s="49" t="s">
        <v>117</v>
      </c>
      <c r="AB2" s="48" t="s">
        <v>118</v>
      </c>
      <c r="AC2" s="48"/>
      <c r="AD2" s="49"/>
      <c r="AE2" s="24"/>
      <c r="AF2" s="24"/>
      <c r="AG2" s="24"/>
      <c r="AH2" s="24"/>
    </row>
    <row r="3" spans="1:34">
      <c r="A3" s="25" t="s">
        <v>955</v>
      </c>
      <c r="B3" s="26"/>
      <c r="C3" s="26"/>
      <c r="D3" s="26"/>
      <c r="E3" s="26"/>
      <c r="F3" s="26"/>
      <c r="G3" s="27"/>
      <c r="H3" s="26"/>
      <c r="I3" s="25" t="s">
        <v>970</v>
      </c>
      <c r="J3" s="27"/>
      <c r="K3" s="32"/>
      <c r="L3" s="26"/>
      <c r="M3" s="26"/>
      <c r="N3" s="26"/>
      <c r="O3" s="26"/>
      <c r="P3" s="26"/>
      <c r="Q3" s="28"/>
      <c r="R3" s="28"/>
      <c r="S3" s="28"/>
      <c r="T3" s="26"/>
      <c r="U3" s="26"/>
      <c r="V3" s="26"/>
      <c r="W3" s="26"/>
      <c r="X3" s="26"/>
      <c r="Y3" s="26"/>
      <c r="Z3" s="47" t="s">
        <v>119</v>
      </c>
      <c r="AA3" s="49" t="s">
        <v>120</v>
      </c>
      <c r="AB3" s="48" t="s">
        <v>118</v>
      </c>
      <c r="AC3" s="48" t="s">
        <v>121</v>
      </c>
      <c r="AD3" s="49" t="s">
        <v>122</v>
      </c>
      <c r="AE3" s="24"/>
      <c r="AF3" s="24"/>
      <c r="AG3" s="24"/>
      <c r="AH3" s="24"/>
    </row>
    <row r="4" spans="1:34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8"/>
      <c r="R4" s="28"/>
      <c r="S4" s="28"/>
      <c r="T4" s="26"/>
      <c r="U4" s="26"/>
      <c r="V4" s="26"/>
      <c r="W4" s="26"/>
      <c r="X4" s="26"/>
      <c r="Y4" s="26"/>
      <c r="Z4" s="47" t="s">
        <v>123</v>
      </c>
      <c r="AA4" s="49" t="s">
        <v>124</v>
      </c>
      <c r="AB4" s="48" t="s">
        <v>118</v>
      </c>
      <c r="AC4" s="48"/>
      <c r="AD4" s="49"/>
      <c r="AE4" s="24"/>
      <c r="AF4" s="24"/>
      <c r="AG4" s="24"/>
      <c r="AH4" s="24"/>
    </row>
    <row r="5" spans="1:34">
      <c r="A5" s="25" t="s">
        <v>952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8"/>
      <c r="R5" s="28"/>
      <c r="S5" s="28"/>
      <c r="T5" s="26"/>
      <c r="U5" s="26"/>
      <c r="V5" s="26"/>
      <c r="W5" s="26"/>
      <c r="X5" s="26"/>
      <c r="Y5" s="26"/>
      <c r="Z5" s="47" t="s">
        <v>125</v>
      </c>
      <c r="AA5" s="49" t="s">
        <v>120</v>
      </c>
      <c r="AB5" s="48" t="s">
        <v>118</v>
      </c>
      <c r="AC5" s="48" t="s">
        <v>121</v>
      </c>
      <c r="AD5" s="49" t="s">
        <v>122</v>
      </c>
      <c r="AE5" s="24"/>
      <c r="AF5" s="24"/>
      <c r="AG5" s="24"/>
      <c r="AH5" s="24"/>
    </row>
    <row r="6" spans="1:34">
      <c r="A6" s="25" t="s">
        <v>126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8"/>
      <c r="R6" s="28"/>
      <c r="S6" s="28"/>
      <c r="T6" s="26"/>
      <c r="U6" s="26"/>
      <c r="V6" s="26"/>
      <c r="W6" s="26"/>
      <c r="X6" s="26"/>
      <c r="Y6" s="26"/>
      <c r="Z6" s="26"/>
      <c r="AA6" s="29"/>
      <c r="AB6" s="26"/>
      <c r="AC6" s="24"/>
      <c r="AD6" s="24"/>
      <c r="AE6" s="24"/>
      <c r="AF6" s="24"/>
      <c r="AG6" s="24"/>
      <c r="AH6" s="24"/>
    </row>
    <row r="7" spans="1:34">
      <c r="A7" s="25" t="s">
        <v>127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8"/>
      <c r="R7" s="28"/>
      <c r="S7" s="28"/>
      <c r="T7" s="26"/>
      <c r="U7" s="26"/>
      <c r="V7" s="26"/>
      <c r="W7" s="26"/>
      <c r="X7" s="26"/>
      <c r="Y7" s="26"/>
      <c r="Z7" s="26"/>
      <c r="AA7" s="29"/>
      <c r="AB7" s="26"/>
      <c r="AC7" s="24"/>
      <c r="AD7" s="24"/>
      <c r="AE7" s="24"/>
      <c r="AF7" s="24"/>
      <c r="AG7" s="24"/>
      <c r="AH7" s="24"/>
    </row>
    <row r="8" spans="1:34" ht="13.5" thickBot="1">
      <c r="A8" s="24"/>
      <c r="B8" s="30"/>
      <c r="C8" s="31"/>
      <c r="D8" s="25" t="s">
        <v>129</v>
      </c>
      <c r="E8" s="28"/>
      <c r="F8" s="26"/>
      <c r="G8" s="27"/>
      <c r="H8" s="27"/>
      <c r="I8" s="27"/>
      <c r="J8" s="27"/>
      <c r="K8" s="32"/>
      <c r="L8" s="32"/>
      <c r="M8" s="28"/>
      <c r="N8" s="28"/>
      <c r="O8" s="26"/>
      <c r="P8" s="26"/>
      <c r="Q8" s="28"/>
      <c r="R8" s="28"/>
      <c r="S8" s="28"/>
      <c r="T8" s="26"/>
      <c r="U8" s="26"/>
      <c r="V8" s="26"/>
      <c r="W8" s="26"/>
      <c r="X8" s="26"/>
      <c r="Y8" s="26"/>
      <c r="Z8" s="26"/>
      <c r="AA8" s="29"/>
      <c r="AB8" s="26"/>
      <c r="AC8" s="24"/>
      <c r="AD8" s="24"/>
      <c r="AE8" s="24"/>
      <c r="AF8" s="24"/>
      <c r="AG8" s="24"/>
      <c r="AH8" s="24"/>
    </row>
    <row r="9" spans="1:34" ht="13.5" thickTop="1">
      <c r="A9" s="53" t="s">
        <v>8</v>
      </c>
      <c r="B9" s="53" t="s">
        <v>130</v>
      </c>
      <c r="C9" s="53" t="s">
        <v>131</v>
      </c>
      <c r="D9" s="53" t="s">
        <v>132</v>
      </c>
      <c r="E9" s="53" t="s">
        <v>133</v>
      </c>
      <c r="F9" s="53" t="s">
        <v>557</v>
      </c>
      <c r="G9" s="53" t="s">
        <v>134</v>
      </c>
      <c r="H9" s="53" t="s">
        <v>135</v>
      </c>
      <c r="I9" s="53" t="s">
        <v>136</v>
      </c>
      <c r="J9" s="53" t="s">
        <v>137</v>
      </c>
      <c r="K9" s="54" t="s">
        <v>138</v>
      </c>
      <c r="L9" s="55"/>
      <c r="M9" s="56" t="s">
        <v>139</v>
      </c>
      <c r="N9" s="55"/>
      <c r="O9" s="57" t="s">
        <v>50</v>
      </c>
      <c r="P9" s="51" t="s">
        <v>140</v>
      </c>
      <c r="Q9" s="33" t="s">
        <v>133</v>
      </c>
      <c r="R9" s="33" t="s">
        <v>133</v>
      </c>
      <c r="S9" s="34" t="s">
        <v>133</v>
      </c>
      <c r="T9" s="38" t="s">
        <v>141</v>
      </c>
      <c r="U9" s="38" t="s">
        <v>142</v>
      </c>
      <c r="V9" s="38" t="s">
        <v>143</v>
      </c>
      <c r="W9" s="37" t="s">
        <v>144</v>
      </c>
      <c r="X9" s="37" t="s">
        <v>145</v>
      </c>
      <c r="Y9" s="37" t="s">
        <v>146</v>
      </c>
      <c r="Z9" s="61" t="s">
        <v>147</v>
      </c>
      <c r="AA9" s="61" t="s">
        <v>148</v>
      </c>
      <c r="AB9" s="26" t="s">
        <v>143</v>
      </c>
      <c r="AC9" s="24"/>
      <c r="AD9" s="24"/>
      <c r="AE9" s="24"/>
      <c r="AF9" s="24"/>
      <c r="AG9" s="24"/>
      <c r="AH9" s="24"/>
    </row>
    <row r="10" spans="1:34" ht="13.5" thickBot="1">
      <c r="A10" s="58" t="s">
        <v>149</v>
      </c>
      <c r="B10" s="58" t="s">
        <v>150</v>
      </c>
      <c r="C10" s="59"/>
      <c r="D10" s="58" t="s">
        <v>151</v>
      </c>
      <c r="E10" s="58" t="s">
        <v>152</v>
      </c>
      <c r="F10" s="58" t="s">
        <v>558</v>
      </c>
      <c r="G10" s="58" t="s">
        <v>153</v>
      </c>
      <c r="H10" s="58"/>
      <c r="I10" s="58" t="s">
        <v>154</v>
      </c>
      <c r="J10" s="58"/>
      <c r="K10" s="58" t="s">
        <v>559</v>
      </c>
      <c r="L10" s="58" t="s">
        <v>137</v>
      </c>
      <c r="M10" s="60" t="s">
        <v>559</v>
      </c>
      <c r="N10" s="58" t="s">
        <v>137</v>
      </c>
      <c r="O10" s="60" t="s">
        <v>155</v>
      </c>
      <c r="P10" s="52"/>
      <c r="Q10" s="35" t="s">
        <v>156</v>
      </c>
      <c r="R10" s="35" t="s">
        <v>157</v>
      </c>
      <c r="S10" s="36" t="s">
        <v>158</v>
      </c>
      <c r="T10" s="38" t="s">
        <v>159</v>
      </c>
      <c r="U10" s="38" t="s">
        <v>160</v>
      </c>
      <c r="V10" s="38" t="s">
        <v>161</v>
      </c>
      <c r="W10" s="37"/>
      <c r="X10" s="26"/>
      <c r="Y10" s="26"/>
      <c r="Z10" s="61" t="s">
        <v>162</v>
      </c>
      <c r="AA10" s="61" t="s">
        <v>149</v>
      </c>
      <c r="AB10" s="26" t="s">
        <v>163</v>
      </c>
      <c r="AC10" s="24"/>
      <c r="AD10" s="24"/>
      <c r="AE10" s="24"/>
      <c r="AF10" s="24"/>
      <c r="AG10" s="24"/>
      <c r="AH10" s="24"/>
    </row>
    <row r="11" spans="1:34" ht="13.5" thickTop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4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s="11" customFormat="1" ht="13.5">
      <c r="A12" s="13"/>
      <c r="B12" s="12" t="s">
        <v>164</v>
      </c>
      <c r="C12" s="13"/>
      <c r="D12" s="13"/>
      <c r="E12" s="13"/>
      <c r="F12" s="13"/>
      <c r="G12" s="13"/>
      <c r="H12" s="13"/>
      <c r="I12" s="13"/>
      <c r="J12" s="13"/>
      <c r="K12" s="13"/>
      <c r="L12" s="874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</row>
    <row r="13" spans="1:34" s="14" customFormat="1">
      <c r="B13" s="63" t="s">
        <v>165</v>
      </c>
      <c r="L13" s="873"/>
    </row>
    <row r="14" spans="1:34" collapsed="1">
      <c r="A14" s="39">
        <v>1</v>
      </c>
      <c r="B14" s="40" t="s">
        <v>172</v>
      </c>
      <c r="C14" s="41" t="s">
        <v>488</v>
      </c>
      <c r="D14" s="62" t="s">
        <v>180</v>
      </c>
      <c r="E14" s="43">
        <v>91.664000000000001</v>
      </c>
      <c r="F14" s="42" t="s">
        <v>168</v>
      </c>
      <c r="G14" s="44"/>
      <c r="H14" s="44">
        <f>ROUND(E14*G14, 2)</f>
        <v>0</v>
      </c>
      <c r="I14" s="1"/>
      <c r="J14" s="44">
        <f>ROUND(H14+I14,2)</f>
        <v>0</v>
      </c>
      <c r="K14" s="1"/>
      <c r="L14" s="4"/>
      <c r="M14" s="1"/>
      <c r="N14" s="1"/>
      <c r="O14" s="42">
        <v>20</v>
      </c>
      <c r="P14" s="42" t="s">
        <v>169</v>
      </c>
      <c r="Q14" s="1"/>
      <c r="R14" s="1"/>
      <c r="S14" s="1"/>
      <c r="T14" s="1"/>
      <c r="U14" s="1"/>
      <c r="V14" s="46" t="s">
        <v>33</v>
      </c>
      <c r="W14" s="43">
        <v>1.008</v>
      </c>
      <c r="X14" s="1"/>
      <c r="Y14" s="1"/>
      <c r="Z14" s="42" t="s">
        <v>181</v>
      </c>
      <c r="AA14" s="1"/>
      <c r="AB14" s="42" t="s">
        <v>20</v>
      </c>
      <c r="AD14" s="1"/>
    </row>
    <row r="15" spans="1:34" hidden="1" outlineLevel="1">
      <c r="A15" s="1"/>
      <c r="B15" s="1"/>
      <c r="C15" s="1"/>
      <c r="D15" s="62" t="s">
        <v>182</v>
      </c>
      <c r="E15" s="1"/>
      <c r="F15" s="1"/>
      <c r="G15" s="1"/>
      <c r="H15" s="1"/>
      <c r="I15" s="1"/>
      <c r="J15" s="1"/>
      <c r="K15" s="1"/>
      <c r="L15" s="4"/>
      <c r="M15" s="1"/>
      <c r="N15" s="1"/>
      <c r="O15" s="1"/>
      <c r="P15" s="1"/>
      <c r="Q15" s="1"/>
      <c r="R15" s="1"/>
      <c r="S15" s="1"/>
      <c r="T15" s="1"/>
      <c r="U15" s="1"/>
      <c r="V15" s="46" t="s">
        <v>171</v>
      </c>
      <c r="W15" s="1"/>
      <c r="X15" s="1"/>
      <c r="Y15" s="1"/>
      <c r="Z15" s="1"/>
      <c r="AA15" s="1"/>
      <c r="AB15" s="1"/>
    </row>
    <row r="16" spans="1:34" hidden="1" outlineLevel="1">
      <c r="A16" s="1"/>
      <c r="B16" s="1"/>
      <c r="C16" s="1"/>
      <c r="D16" s="62" t="s">
        <v>183</v>
      </c>
      <c r="E16" s="1"/>
      <c r="F16" s="1"/>
      <c r="G16" s="1"/>
      <c r="H16" s="1"/>
      <c r="I16" s="1"/>
      <c r="J16" s="1"/>
      <c r="K16" s="1"/>
      <c r="L16" s="4"/>
      <c r="M16" s="1"/>
      <c r="N16" s="1"/>
      <c r="O16" s="1"/>
      <c r="P16" s="1"/>
      <c r="Q16" s="1"/>
      <c r="R16" s="1"/>
      <c r="S16" s="1"/>
      <c r="T16" s="1"/>
      <c r="U16" s="1"/>
      <c r="V16" s="46" t="s">
        <v>171</v>
      </c>
      <c r="W16" s="1"/>
      <c r="X16" s="1"/>
      <c r="Y16" s="1"/>
      <c r="Z16" s="1"/>
      <c r="AA16" s="1"/>
      <c r="AB16" s="1"/>
    </row>
    <row r="17" spans="1:34" collapsed="1">
      <c r="A17" s="1"/>
      <c r="B17" s="1"/>
      <c r="C17" s="1"/>
      <c r="D17" s="15" t="s">
        <v>184</v>
      </c>
      <c r="E17" s="64"/>
      <c r="F17" s="1"/>
      <c r="G17" s="1"/>
      <c r="H17" s="64">
        <f>SUM(H14:H16)</f>
        <v>0</v>
      </c>
      <c r="I17" s="636">
        <f>SUM(I14:I16)</f>
        <v>0</v>
      </c>
      <c r="J17" s="636">
        <f>SUM(J14:J16)</f>
        <v>0</v>
      </c>
      <c r="K17" s="1"/>
      <c r="L17" s="887">
        <f>SUM(L14:L16)</f>
        <v>0</v>
      </c>
      <c r="M17" s="1"/>
      <c r="N17" s="638">
        <f>SUM(N14:N16)</f>
        <v>0</v>
      </c>
      <c r="O17" s="1"/>
      <c r="P17" s="1"/>
      <c r="Q17" s="1"/>
      <c r="R17" s="1"/>
      <c r="S17" s="1"/>
      <c r="T17" s="1"/>
      <c r="U17" s="1"/>
      <c r="V17" s="1"/>
      <c r="W17" s="43">
        <v>147.03900000000004</v>
      </c>
      <c r="X17" s="1"/>
      <c r="Y17" s="1"/>
      <c r="Z17" s="1"/>
      <c r="AA17" s="1"/>
      <c r="AB17" s="1"/>
    </row>
    <row r="18" spans="1:34" s="14" customFormat="1">
      <c r="B18" s="63" t="s">
        <v>185</v>
      </c>
      <c r="L18" s="873"/>
    </row>
    <row r="19" spans="1:34" s="14" customFormat="1" collapsed="1">
      <c r="D19" s="15" t="s">
        <v>190</v>
      </c>
      <c r="E19" s="64"/>
      <c r="H19" s="64">
        <v>0</v>
      </c>
      <c r="I19" s="64">
        <v>0</v>
      </c>
      <c r="J19" s="64">
        <v>0</v>
      </c>
      <c r="L19" s="887">
        <v>0</v>
      </c>
      <c r="N19" s="66">
        <v>0</v>
      </c>
      <c r="W19" s="66">
        <v>31.066000000000003</v>
      </c>
    </row>
    <row r="20" spans="1:34" s="14" customFormat="1">
      <c r="B20" s="63" t="s">
        <v>191</v>
      </c>
      <c r="L20" s="873"/>
    </row>
    <row r="21" spans="1:34" s="875" customFormat="1" ht="13.5" collapsed="1">
      <c r="A21" s="876">
        <v>1</v>
      </c>
      <c r="B21" s="877" t="s">
        <v>187</v>
      </c>
      <c r="C21" s="878" t="s">
        <v>975</v>
      </c>
      <c r="D21" s="884" t="s">
        <v>976</v>
      </c>
      <c r="E21" s="880">
        <v>0.17699999999999999</v>
      </c>
      <c r="F21" s="879" t="s">
        <v>176</v>
      </c>
      <c r="G21" s="881"/>
      <c r="H21" s="881">
        <f>ROUND(E21*G21, 2)</f>
        <v>0</v>
      </c>
      <c r="J21" s="881">
        <f>ROUND(H21+I21,2)</f>
        <v>0</v>
      </c>
      <c r="K21" s="882">
        <v>0.24260000000000001</v>
      </c>
      <c r="L21" s="4">
        <f>ROUND(K21*E21,5)</f>
        <v>4.2939999999999999E-2</v>
      </c>
      <c r="O21" s="879">
        <v>20</v>
      </c>
      <c r="P21" s="879" t="s">
        <v>169</v>
      </c>
      <c r="V21" s="883" t="s">
        <v>33</v>
      </c>
      <c r="W21" s="880">
        <v>0.13400000000000001</v>
      </c>
      <c r="Z21" s="879" t="s">
        <v>189</v>
      </c>
      <c r="AB21" s="879" t="s">
        <v>20</v>
      </c>
    </row>
    <row r="22" spans="1:34" s="875" customFormat="1" hidden="1" outlineLevel="1">
      <c r="D22" s="884" t="s">
        <v>977</v>
      </c>
      <c r="V22" s="883" t="s">
        <v>171</v>
      </c>
    </row>
    <row r="23" spans="1:34" s="14" customFormat="1" collapsed="1">
      <c r="D23" s="15" t="s">
        <v>194</v>
      </c>
      <c r="E23" s="64"/>
      <c r="H23" s="64">
        <f>SUM(H21:H22)</f>
        <v>0</v>
      </c>
      <c r="I23" s="886">
        <f>SUM(I21:I22)</f>
        <v>0</v>
      </c>
      <c r="J23" s="886">
        <f>SUM(J21:J22)</f>
        <v>0</v>
      </c>
      <c r="L23" s="887">
        <f>SUM(L21:L22)</f>
        <v>4.2939999999999999E-2</v>
      </c>
      <c r="N23" s="888">
        <f>SUM(N21:N22)</f>
        <v>0</v>
      </c>
      <c r="W23" s="66">
        <v>167.93200000000002</v>
      </c>
    </row>
    <row r="24" spans="1:34" s="14" customFormat="1">
      <c r="B24" s="63" t="s">
        <v>195</v>
      </c>
      <c r="L24" s="873"/>
    </row>
    <row r="25" spans="1:34" s="14" customFormat="1">
      <c r="D25" s="15" t="s">
        <v>197</v>
      </c>
      <c r="E25" s="64"/>
      <c r="H25" s="64">
        <v>0</v>
      </c>
      <c r="I25" s="64">
        <v>0</v>
      </c>
      <c r="J25" s="64">
        <v>0</v>
      </c>
      <c r="L25" s="887">
        <v>0</v>
      </c>
      <c r="N25" s="66">
        <v>0</v>
      </c>
      <c r="W25" s="66">
        <v>177.44399999999999</v>
      </c>
    </row>
    <row r="26" spans="1:34" s="14" customFormat="1">
      <c r="B26" s="63" t="s">
        <v>198</v>
      </c>
      <c r="L26" s="873"/>
    </row>
    <row r="27" spans="1:34" s="875" customFormat="1" ht="13.5" collapsed="1">
      <c r="A27" s="876">
        <v>2</v>
      </c>
      <c r="B27" s="877" t="s">
        <v>187</v>
      </c>
      <c r="C27" s="878" t="s">
        <v>978</v>
      </c>
      <c r="D27" s="884" t="s">
        <v>979</v>
      </c>
      <c r="E27" s="880">
        <v>0.48199999999999998</v>
      </c>
      <c r="F27" s="879" t="s">
        <v>176</v>
      </c>
      <c r="G27" s="881"/>
      <c r="H27" s="881">
        <f>ROUND(E27*G27, 2)</f>
        <v>0</v>
      </c>
      <c r="J27" s="881">
        <f>ROUND(H27+I27,2)</f>
        <v>0</v>
      </c>
      <c r="K27" s="882">
        <v>4.086E-2</v>
      </c>
      <c r="L27" s="21">
        <f>ROUND(K27*E27,5)</f>
        <v>1.9689999999999999E-2</v>
      </c>
      <c r="O27" s="879">
        <v>20</v>
      </c>
      <c r="P27" s="879" t="s">
        <v>169</v>
      </c>
      <c r="V27" s="883" t="s">
        <v>33</v>
      </c>
      <c r="W27" s="880">
        <v>0.221</v>
      </c>
      <c r="Z27" s="879" t="s">
        <v>218</v>
      </c>
      <c r="AB27" s="879" t="s">
        <v>20</v>
      </c>
      <c r="AC27" s="935"/>
      <c r="AD27" s="935"/>
      <c r="AE27" s="935"/>
      <c r="AF27" s="935"/>
      <c r="AG27" s="935"/>
      <c r="AH27" s="935"/>
    </row>
    <row r="28" spans="1:34" s="875" customFormat="1" ht="13.5" hidden="1" outlineLevel="1">
      <c r="D28" s="884" t="s">
        <v>980</v>
      </c>
      <c r="V28" s="883" t="s">
        <v>171</v>
      </c>
      <c r="AC28" s="935"/>
      <c r="AD28" s="935"/>
      <c r="AE28" s="935"/>
      <c r="AF28" s="935"/>
      <c r="AG28" s="935"/>
      <c r="AH28" s="935"/>
    </row>
    <row r="29" spans="1:34" ht="25.5" collapsed="1">
      <c r="A29" s="39">
        <v>2</v>
      </c>
      <c r="B29" s="40" t="s">
        <v>187</v>
      </c>
      <c r="C29" s="41" t="s">
        <v>489</v>
      </c>
      <c r="D29" s="62" t="s">
        <v>199</v>
      </c>
      <c r="E29" s="43">
        <f>SUM(E30:E46)</f>
        <v>149.99099999999996</v>
      </c>
      <c r="F29" s="42" t="s">
        <v>176</v>
      </c>
      <c r="G29" s="44"/>
      <c r="H29" s="44">
        <f>ROUND(E29*G29, 2)</f>
        <v>0</v>
      </c>
      <c r="I29" s="1"/>
      <c r="J29" s="44">
        <f>ROUND(H29+I29,2)</f>
        <v>0</v>
      </c>
      <c r="K29" s="45">
        <v>3.7699999999999999E-3</v>
      </c>
      <c r="L29" s="496">
        <f>ROUND(K29*E29,5)</f>
        <v>0.56547000000000003</v>
      </c>
      <c r="M29" s="1"/>
      <c r="N29" s="1"/>
      <c r="O29" s="42">
        <v>20</v>
      </c>
      <c r="P29" s="42" t="s">
        <v>169</v>
      </c>
      <c r="Q29" s="1"/>
      <c r="R29" s="1"/>
      <c r="S29" s="1"/>
      <c r="T29" s="1"/>
      <c r="U29" s="1"/>
      <c r="V29" s="46" t="s">
        <v>33</v>
      </c>
      <c r="W29" s="43">
        <v>88.384</v>
      </c>
      <c r="X29" s="1"/>
      <c r="Y29" s="1"/>
      <c r="Z29" s="42" t="s">
        <v>200</v>
      </c>
      <c r="AA29" s="1"/>
      <c r="AB29" s="42" t="s">
        <v>22</v>
      </c>
    </row>
    <row r="30" spans="1:34" hidden="1" outlineLevel="1">
      <c r="A30" s="1"/>
      <c r="B30" s="1"/>
      <c r="C30" s="1"/>
      <c r="D30" s="62" t="s">
        <v>926</v>
      </c>
      <c r="E30" s="1">
        <v>0</v>
      </c>
      <c r="F30" s="1"/>
      <c r="G30" s="1"/>
      <c r="H30" s="1"/>
      <c r="I30" s="1"/>
      <c r="J30" s="1"/>
      <c r="K30" s="1"/>
      <c r="L30" s="4"/>
      <c r="M30" s="1"/>
      <c r="N30" s="1"/>
      <c r="O30" s="1"/>
      <c r="P30" s="1"/>
      <c r="Q30" s="1"/>
      <c r="R30" s="1"/>
      <c r="S30" s="1"/>
      <c r="T30" s="1"/>
      <c r="U30" s="1"/>
      <c r="V30" s="46" t="s">
        <v>171</v>
      </c>
      <c r="W30" s="1"/>
      <c r="X30" s="1"/>
      <c r="Y30" s="1"/>
      <c r="Z30" s="1"/>
      <c r="AA30" s="1"/>
      <c r="AB30" s="1"/>
    </row>
    <row r="31" spans="1:34" hidden="1" outlineLevel="1">
      <c r="A31" s="1"/>
      <c r="B31" s="1"/>
      <c r="C31" s="1"/>
      <c r="D31" s="62" t="s">
        <v>201</v>
      </c>
      <c r="E31" s="1"/>
      <c r="F31" s="1"/>
      <c r="G31" s="1"/>
      <c r="H31" s="1"/>
      <c r="I31" s="1"/>
      <c r="J31" s="1"/>
      <c r="K31" s="1"/>
      <c r="L31" s="4"/>
      <c r="M31" s="1"/>
      <c r="N31" s="1"/>
      <c r="O31" s="1"/>
      <c r="P31" s="1"/>
      <c r="Q31" s="1"/>
      <c r="R31" s="1"/>
      <c r="S31" s="1"/>
      <c r="T31" s="1"/>
      <c r="U31" s="1"/>
      <c r="V31" s="46" t="s">
        <v>171</v>
      </c>
      <c r="W31" s="1"/>
      <c r="X31" s="1"/>
      <c r="Y31" s="1"/>
      <c r="Z31" s="1"/>
      <c r="AA31" s="1"/>
      <c r="AB31" s="1"/>
    </row>
    <row r="32" spans="1:34" hidden="1" outlineLevel="1">
      <c r="A32" s="1"/>
      <c r="B32" s="1"/>
      <c r="C32" s="1"/>
      <c r="D32" s="62" t="s">
        <v>202</v>
      </c>
      <c r="E32" s="5">
        <v>18.53</v>
      </c>
      <c r="F32" s="1"/>
      <c r="G32" s="1"/>
      <c r="H32" s="1"/>
      <c r="I32" s="1"/>
      <c r="J32" s="1"/>
      <c r="K32" s="1"/>
      <c r="L32" s="4"/>
      <c r="M32" s="1"/>
      <c r="N32" s="1"/>
      <c r="O32" s="1"/>
      <c r="P32" s="1"/>
      <c r="Q32" s="1"/>
      <c r="R32" s="1"/>
      <c r="S32" s="1"/>
      <c r="T32" s="1"/>
      <c r="U32" s="1"/>
      <c r="V32" s="46" t="s">
        <v>171</v>
      </c>
      <c r="W32" s="1"/>
      <c r="X32" s="1"/>
      <c r="Y32" s="1"/>
      <c r="Z32" s="1"/>
      <c r="AA32" s="1"/>
      <c r="AB32" s="1"/>
    </row>
    <row r="33" spans="1:28" hidden="1" outlineLevel="1">
      <c r="A33" s="1"/>
      <c r="B33" s="1"/>
      <c r="C33" s="1"/>
      <c r="D33" s="62" t="s">
        <v>203</v>
      </c>
      <c r="E33" s="5">
        <v>5.64</v>
      </c>
      <c r="F33" s="1"/>
      <c r="G33" s="1"/>
      <c r="H33" s="1"/>
      <c r="I33" s="1"/>
      <c r="J33" s="1"/>
      <c r="K33" s="1"/>
      <c r="L33" s="4"/>
      <c r="M33" s="1"/>
      <c r="N33" s="1"/>
      <c r="O33" s="1"/>
      <c r="P33" s="1"/>
      <c r="Q33" s="1"/>
      <c r="R33" s="1"/>
      <c r="S33" s="1"/>
      <c r="T33" s="1"/>
      <c r="U33" s="1"/>
      <c r="V33" s="46" t="s">
        <v>171</v>
      </c>
      <c r="W33" s="1"/>
      <c r="X33" s="1"/>
      <c r="Y33" s="1"/>
      <c r="Z33" s="1"/>
      <c r="AA33" s="1"/>
      <c r="AB33" s="1"/>
    </row>
    <row r="34" spans="1:28" hidden="1" outlineLevel="1">
      <c r="A34" s="1"/>
      <c r="B34" s="1"/>
      <c r="C34" s="1"/>
      <c r="D34" s="62" t="s">
        <v>204</v>
      </c>
      <c r="E34" s="5">
        <v>15.71</v>
      </c>
      <c r="F34" s="1"/>
      <c r="G34" s="1"/>
      <c r="H34" s="1"/>
      <c r="I34" s="1"/>
      <c r="J34" s="1"/>
      <c r="K34" s="1"/>
      <c r="L34" s="4"/>
      <c r="M34" s="1"/>
      <c r="N34" s="1"/>
      <c r="O34" s="1"/>
      <c r="P34" s="1"/>
      <c r="Q34" s="1"/>
      <c r="R34" s="1"/>
      <c r="S34" s="1"/>
      <c r="T34" s="1"/>
      <c r="U34" s="1"/>
      <c r="V34" s="46" t="s">
        <v>171</v>
      </c>
      <c r="W34" s="1"/>
      <c r="X34" s="1"/>
      <c r="Y34" s="1"/>
      <c r="Z34" s="1"/>
      <c r="AA34" s="1"/>
      <c r="AB34" s="1"/>
    </row>
    <row r="35" spans="1:28" hidden="1" outlineLevel="1">
      <c r="A35" s="1"/>
      <c r="B35" s="1"/>
      <c r="C35" s="1"/>
      <c r="D35" s="62" t="s">
        <v>205</v>
      </c>
      <c r="E35" s="5">
        <v>0.32</v>
      </c>
      <c r="F35" s="1"/>
      <c r="G35" s="1"/>
      <c r="H35" s="1"/>
      <c r="I35" s="1"/>
      <c r="J35" s="1"/>
      <c r="K35" s="1"/>
      <c r="L35" s="4"/>
      <c r="M35" s="1"/>
      <c r="N35" s="1"/>
      <c r="O35" s="1"/>
      <c r="P35" s="1"/>
      <c r="Q35" s="1"/>
      <c r="R35" s="1"/>
      <c r="S35" s="1"/>
      <c r="T35" s="1"/>
      <c r="U35" s="1"/>
      <c r="V35" s="46" t="s">
        <v>171</v>
      </c>
      <c r="W35" s="1"/>
      <c r="X35" s="1"/>
      <c r="Y35" s="1"/>
      <c r="Z35" s="1"/>
      <c r="AA35" s="1"/>
      <c r="AB35" s="1"/>
    </row>
    <row r="36" spans="1:28" hidden="1" outlineLevel="1">
      <c r="A36" s="1"/>
      <c r="B36" s="1"/>
      <c r="C36" s="1"/>
      <c r="D36" s="62" t="s">
        <v>206</v>
      </c>
      <c r="E36" s="5">
        <v>22.466000000000001</v>
      </c>
      <c r="F36" s="1"/>
      <c r="G36" s="1"/>
      <c r="H36" s="1"/>
      <c r="I36" s="1"/>
      <c r="J36" s="1"/>
      <c r="K36" s="1"/>
      <c r="L36" s="4"/>
      <c r="M36" s="1"/>
      <c r="N36" s="1"/>
      <c r="O36" s="1"/>
      <c r="P36" s="1"/>
      <c r="Q36" s="1"/>
      <c r="R36" s="1"/>
      <c r="S36" s="1"/>
      <c r="T36" s="1"/>
      <c r="U36" s="1"/>
      <c r="V36" s="46" t="s">
        <v>171</v>
      </c>
      <c r="W36" s="1"/>
      <c r="X36" s="1"/>
      <c r="Y36" s="1"/>
      <c r="Z36" s="1"/>
      <c r="AA36" s="1"/>
      <c r="AB36" s="1"/>
    </row>
    <row r="37" spans="1:28" hidden="1" outlineLevel="1">
      <c r="A37" s="1"/>
      <c r="B37" s="1"/>
      <c r="C37" s="1"/>
      <c r="D37" s="62" t="s">
        <v>207</v>
      </c>
      <c r="E37" s="5"/>
      <c r="F37" s="1"/>
      <c r="G37" s="1"/>
      <c r="H37" s="1"/>
      <c r="I37" s="1"/>
      <c r="J37" s="1"/>
      <c r="K37" s="1"/>
      <c r="L37" s="4"/>
      <c r="M37" s="1"/>
      <c r="N37" s="1"/>
      <c r="O37" s="1"/>
      <c r="P37" s="1"/>
      <c r="Q37" s="1"/>
      <c r="R37" s="1"/>
      <c r="S37" s="1"/>
      <c r="T37" s="1"/>
      <c r="U37" s="1"/>
      <c r="V37" s="46" t="s">
        <v>171</v>
      </c>
      <c r="W37" s="1"/>
      <c r="X37" s="1"/>
      <c r="Y37" s="1"/>
      <c r="Z37" s="1"/>
      <c r="AA37" s="1"/>
      <c r="AB37" s="1"/>
    </row>
    <row r="38" spans="1:28" hidden="1" outlineLevel="1">
      <c r="A38" s="1"/>
      <c r="B38" s="1"/>
      <c r="C38" s="1"/>
      <c r="D38" s="62" t="s">
        <v>208</v>
      </c>
      <c r="E38" s="5">
        <v>32.072000000000003</v>
      </c>
      <c r="F38" s="1"/>
      <c r="G38" s="1"/>
      <c r="H38" s="1"/>
      <c r="I38" s="1"/>
      <c r="J38" s="1"/>
      <c r="K38" s="1"/>
      <c r="L38" s="4"/>
      <c r="M38" s="1"/>
      <c r="N38" s="1"/>
      <c r="O38" s="1"/>
      <c r="P38" s="1"/>
      <c r="Q38" s="1"/>
      <c r="R38" s="1"/>
      <c r="S38" s="1"/>
      <c r="T38" s="1"/>
      <c r="U38" s="1"/>
      <c r="V38" s="46" t="s">
        <v>171</v>
      </c>
      <c r="W38" s="1"/>
      <c r="X38" s="1"/>
      <c r="Y38" s="1"/>
      <c r="Z38" s="1"/>
      <c r="AA38" s="1"/>
      <c r="AB38" s="1"/>
    </row>
    <row r="39" spans="1:28" hidden="1" outlineLevel="1">
      <c r="A39" s="1"/>
      <c r="B39" s="1"/>
      <c r="C39" s="1"/>
      <c r="D39" s="62" t="s">
        <v>209</v>
      </c>
      <c r="E39" s="5">
        <v>1.8320000000000001</v>
      </c>
      <c r="F39" s="1"/>
      <c r="G39" s="1"/>
      <c r="H39" s="1"/>
      <c r="I39" s="1"/>
      <c r="J39" s="1"/>
      <c r="K39" s="1"/>
      <c r="L39" s="4"/>
      <c r="M39" s="1"/>
      <c r="N39" s="1"/>
      <c r="O39" s="1"/>
      <c r="P39" s="1"/>
      <c r="Q39" s="1"/>
      <c r="R39" s="1"/>
      <c r="S39" s="1"/>
      <c r="T39" s="1"/>
      <c r="U39" s="1"/>
      <c r="V39" s="46" t="s">
        <v>171</v>
      </c>
      <c r="W39" s="1"/>
      <c r="X39" s="1"/>
      <c r="Y39" s="1"/>
      <c r="Z39" s="1"/>
      <c r="AA39" s="1"/>
      <c r="AB39" s="1"/>
    </row>
    <row r="40" spans="1:28" hidden="1" outlineLevel="1">
      <c r="A40" s="1"/>
      <c r="B40" s="1"/>
      <c r="C40" s="1"/>
      <c r="D40" s="62" t="s">
        <v>210</v>
      </c>
      <c r="E40" s="5">
        <v>6.2960000000000003</v>
      </c>
      <c r="F40" s="1"/>
      <c r="G40" s="1"/>
      <c r="H40" s="1"/>
      <c r="I40" s="1"/>
      <c r="J40" s="1"/>
      <c r="K40" s="1"/>
      <c r="L40" s="4"/>
      <c r="M40" s="1"/>
      <c r="N40" s="1"/>
      <c r="O40" s="1"/>
      <c r="P40" s="1"/>
      <c r="Q40" s="1"/>
      <c r="R40" s="1"/>
      <c r="S40" s="1"/>
      <c r="T40" s="1"/>
      <c r="U40" s="1"/>
      <c r="V40" s="46" t="s">
        <v>171</v>
      </c>
      <c r="W40" s="1"/>
      <c r="X40" s="1"/>
      <c r="Y40" s="1"/>
      <c r="Z40" s="1"/>
      <c r="AA40" s="1"/>
      <c r="AB40" s="1"/>
    </row>
    <row r="41" spans="1:28" hidden="1" outlineLevel="1">
      <c r="A41" s="1"/>
      <c r="B41" s="1"/>
      <c r="C41" s="1"/>
      <c r="D41" s="62" t="s">
        <v>205</v>
      </c>
      <c r="E41" s="5">
        <v>0.32</v>
      </c>
      <c r="F41" s="1"/>
      <c r="G41" s="1"/>
      <c r="H41" s="1"/>
      <c r="I41" s="1"/>
      <c r="J41" s="1"/>
      <c r="K41" s="1"/>
      <c r="L41" s="4"/>
      <c r="M41" s="1"/>
      <c r="N41" s="1"/>
      <c r="O41" s="1"/>
      <c r="P41" s="1"/>
      <c r="Q41" s="1"/>
      <c r="R41" s="1"/>
      <c r="S41" s="1"/>
      <c r="T41" s="1"/>
      <c r="U41" s="1"/>
      <c r="V41" s="46" t="s">
        <v>171</v>
      </c>
      <c r="W41" s="1"/>
      <c r="X41" s="1"/>
      <c r="Y41" s="1"/>
      <c r="Z41" s="1"/>
      <c r="AA41" s="1"/>
      <c r="AB41" s="1"/>
    </row>
    <row r="42" spans="1:28" hidden="1" outlineLevel="1">
      <c r="A42" s="1"/>
      <c r="B42" s="1"/>
      <c r="C42" s="1"/>
      <c r="D42" s="62" t="s">
        <v>211</v>
      </c>
      <c r="E42" s="5">
        <v>15.18</v>
      </c>
      <c r="F42" s="1"/>
      <c r="G42" s="1"/>
      <c r="H42" s="1"/>
      <c r="I42" s="1"/>
      <c r="J42" s="1"/>
      <c r="K42" s="1"/>
      <c r="L42" s="4"/>
      <c r="M42" s="1"/>
      <c r="N42" s="1"/>
      <c r="O42" s="1"/>
      <c r="P42" s="1"/>
      <c r="Q42" s="1"/>
      <c r="R42" s="1"/>
      <c r="S42" s="1"/>
      <c r="T42" s="1"/>
      <c r="U42" s="1"/>
      <c r="V42" s="46" t="s">
        <v>171</v>
      </c>
      <c r="W42" s="1"/>
      <c r="X42" s="1"/>
      <c r="Y42" s="1"/>
      <c r="Z42" s="1"/>
      <c r="AA42" s="1"/>
      <c r="AB42" s="1"/>
    </row>
    <row r="43" spans="1:28" hidden="1" outlineLevel="1">
      <c r="A43" s="1"/>
      <c r="B43" s="1"/>
      <c r="C43" s="1"/>
      <c r="D43" s="62" t="s">
        <v>212</v>
      </c>
      <c r="E43" s="5">
        <v>31.878</v>
      </c>
      <c r="F43" s="1"/>
      <c r="G43" s="1"/>
      <c r="H43" s="1"/>
      <c r="I43" s="1"/>
      <c r="J43" s="1"/>
      <c r="K43" s="1"/>
      <c r="L43" s="4"/>
      <c r="M43" s="1"/>
      <c r="N43" s="1"/>
      <c r="O43" s="1"/>
      <c r="P43" s="1"/>
      <c r="Q43" s="1"/>
      <c r="R43" s="1"/>
      <c r="S43" s="1"/>
      <c r="T43" s="1"/>
      <c r="U43" s="1"/>
      <c r="V43" s="46" t="s">
        <v>171</v>
      </c>
      <c r="W43" s="1"/>
      <c r="X43" s="1"/>
      <c r="Y43" s="1"/>
      <c r="Z43" s="1"/>
      <c r="AA43" s="1"/>
      <c r="AB43" s="1"/>
    </row>
    <row r="44" spans="1:28" hidden="1" outlineLevel="1">
      <c r="A44" s="1"/>
      <c r="B44" s="1"/>
      <c r="C44" s="1"/>
      <c r="D44" s="62" t="s">
        <v>213</v>
      </c>
      <c r="E44" s="5"/>
      <c r="F44" s="1"/>
      <c r="G44" s="1"/>
      <c r="H44" s="1"/>
      <c r="I44" s="1"/>
      <c r="J44" s="1"/>
      <c r="K44" s="1"/>
      <c r="L44" s="4"/>
      <c r="M44" s="1"/>
      <c r="N44" s="1"/>
      <c r="O44" s="1"/>
      <c r="P44" s="1"/>
      <c r="Q44" s="1"/>
      <c r="R44" s="1"/>
      <c r="S44" s="1"/>
      <c r="T44" s="1"/>
      <c r="U44" s="1"/>
      <c r="V44" s="46" t="s">
        <v>171</v>
      </c>
      <c r="W44" s="1"/>
      <c r="X44" s="1"/>
      <c r="Y44" s="1"/>
      <c r="Z44" s="1"/>
      <c r="AA44" s="1"/>
      <c r="AB44" s="1"/>
    </row>
    <row r="45" spans="1:28" hidden="1" outlineLevel="1">
      <c r="A45" s="1"/>
      <c r="B45" s="1"/>
      <c r="C45" s="1"/>
      <c r="D45" s="62" t="s">
        <v>214</v>
      </c>
      <c r="E45" s="5">
        <v>57.075000000000003</v>
      </c>
      <c r="F45" s="1"/>
      <c r="G45" s="1"/>
      <c r="H45" s="1"/>
      <c r="I45" s="1"/>
      <c r="J45" s="1"/>
      <c r="K45" s="1"/>
      <c r="L45" s="4"/>
      <c r="M45" s="1"/>
      <c r="N45" s="1"/>
      <c r="O45" s="1"/>
      <c r="P45" s="1"/>
      <c r="Q45" s="1"/>
      <c r="R45" s="1"/>
      <c r="S45" s="1"/>
      <c r="T45" s="1"/>
      <c r="U45" s="1"/>
      <c r="V45" s="46" t="s">
        <v>171</v>
      </c>
      <c r="W45" s="1"/>
      <c r="X45" s="1"/>
      <c r="Y45" s="1"/>
      <c r="Z45" s="1"/>
      <c r="AA45" s="1"/>
      <c r="AB45" s="1"/>
    </row>
    <row r="46" spans="1:28" hidden="1" outlineLevel="1">
      <c r="A46" s="1"/>
      <c r="B46" s="1"/>
      <c r="C46" s="1"/>
      <c r="D46" s="62" t="s">
        <v>215</v>
      </c>
      <c r="E46" s="5">
        <v>-57.328000000000003</v>
      </c>
      <c r="F46" s="1"/>
      <c r="G46" s="1"/>
      <c r="H46" s="1"/>
      <c r="I46" s="1"/>
      <c r="J46" s="1"/>
      <c r="K46" s="1"/>
      <c r="L46" s="4"/>
      <c r="M46" s="1"/>
      <c r="N46" s="1"/>
      <c r="O46" s="1"/>
      <c r="P46" s="1"/>
      <c r="Q46" s="1"/>
      <c r="R46" s="1"/>
      <c r="S46" s="1"/>
      <c r="T46" s="1"/>
      <c r="U46" s="1"/>
      <c r="V46" s="46" t="s">
        <v>171</v>
      </c>
      <c r="W46" s="1"/>
      <c r="X46" s="1"/>
      <c r="Y46" s="1"/>
      <c r="Z46" s="1"/>
      <c r="AA46" s="1"/>
      <c r="AB46" s="1"/>
    </row>
    <row r="47" spans="1:28" ht="15" customHeight="1" collapsed="1">
      <c r="A47" s="39">
        <v>3</v>
      </c>
      <c r="B47" s="40" t="s">
        <v>187</v>
      </c>
      <c r="C47" s="41" t="s">
        <v>490</v>
      </c>
      <c r="D47" s="62" t="s">
        <v>216</v>
      </c>
      <c r="E47" s="43">
        <f>E29</f>
        <v>149.99099999999996</v>
      </c>
      <c r="F47" s="42" t="s">
        <v>176</v>
      </c>
      <c r="G47" s="44"/>
      <c r="H47" s="44">
        <f>ROUND(E47*G47, 2)</f>
        <v>0</v>
      </c>
      <c r="I47" s="1"/>
      <c r="J47" s="44">
        <f>ROUND(H47+I47,2)</f>
        <v>0</v>
      </c>
      <c r="K47" s="45">
        <v>1E-4</v>
      </c>
      <c r="L47" s="4">
        <f>ROUND(K47*E47,5)</f>
        <v>1.4999999999999999E-2</v>
      </c>
      <c r="M47" s="1"/>
      <c r="N47" s="1"/>
      <c r="O47" s="42">
        <v>20</v>
      </c>
      <c r="P47" s="42" t="s">
        <v>169</v>
      </c>
      <c r="Q47" s="1"/>
      <c r="R47" s="1"/>
      <c r="S47" s="1"/>
      <c r="T47" s="1"/>
      <c r="U47" s="1"/>
      <c r="V47" s="46" t="s">
        <v>33</v>
      </c>
      <c r="W47" s="43">
        <v>30.463000000000001</v>
      </c>
      <c r="X47" s="1"/>
      <c r="Y47" s="1"/>
      <c r="Z47" s="42" t="s">
        <v>200</v>
      </c>
      <c r="AA47" s="1"/>
      <c r="AB47" s="42" t="s">
        <v>22</v>
      </c>
    </row>
    <row r="48" spans="1:28" collapsed="1">
      <c r="A48" s="39">
        <v>4</v>
      </c>
      <c r="B48" s="40" t="s">
        <v>187</v>
      </c>
      <c r="C48" s="41" t="s">
        <v>491</v>
      </c>
      <c r="D48" s="62" t="s">
        <v>217</v>
      </c>
      <c r="E48" s="43">
        <f>SUM(E49:E65)</f>
        <v>200.423</v>
      </c>
      <c r="F48" s="42" t="s">
        <v>176</v>
      </c>
      <c r="G48" s="44"/>
      <c r="H48" s="44">
        <f>ROUND(E48*G48, 2)</f>
        <v>0</v>
      </c>
      <c r="I48" s="1"/>
      <c r="J48" s="44">
        <f>ROUND(H48+I48,2)</f>
        <v>0</v>
      </c>
      <c r="K48" s="45">
        <v>4.4600000000000004E-3</v>
      </c>
      <c r="L48" s="4">
        <f>ROUND(K48*E48,5)</f>
        <v>0.89388999999999996</v>
      </c>
      <c r="M48" s="1"/>
      <c r="N48" s="1"/>
      <c r="O48" s="42">
        <v>20</v>
      </c>
      <c r="P48" s="42" t="s">
        <v>169</v>
      </c>
      <c r="Q48" s="1"/>
      <c r="R48" s="1"/>
      <c r="S48" s="1"/>
      <c r="T48" s="1"/>
      <c r="U48" s="1"/>
      <c r="V48" s="46" t="s">
        <v>33</v>
      </c>
      <c r="W48" s="43">
        <v>71.769000000000005</v>
      </c>
      <c r="X48" s="1"/>
      <c r="Y48" s="1"/>
      <c r="Z48" s="42" t="s">
        <v>218</v>
      </c>
      <c r="AA48" s="1"/>
      <c r="AB48" s="42" t="s">
        <v>22</v>
      </c>
    </row>
    <row r="49" spans="1:28" hidden="1" outlineLevel="1">
      <c r="A49" s="1"/>
      <c r="B49" s="1"/>
      <c r="C49" s="1"/>
      <c r="D49" s="62" t="s">
        <v>926</v>
      </c>
      <c r="E49" s="1">
        <v>0</v>
      </c>
      <c r="F49" s="1"/>
      <c r="G49" s="1"/>
      <c r="H49" s="1"/>
      <c r="I49" s="1"/>
      <c r="J49" s="1"/>
      <c r="K49" s="1"/>
      <c r="L49" s="4"/>
      <c r="M49" s="1"/>
      <c r="N49" s="1"/>
      <c r="O49" s="1"/>
      <c r="P49" s="1"/>
      <c r="Q49" s="1"/>
      <c r="R49" s="1"/>
      <c r="S49" s="1"/>
      <c r="T49" s="1"/>
      <c r="U49" s="1"/>
      <c r="V49" s="46" t="s">
        <v>171</v>
      </c>
      <c r="W49" s="1"/>
      <c r="X49" s="1"/>
      <c r="Y49" s="1"/>
      <c r="Z49" s="1"/>
      <c r="AA49" s="1"/>
      <c r="AB49" s="1"/>
    </row>
    <row r="50" spans="1:28" hidden="1" outlineLevel="1">
      <c r="A50" s="1"/>
      <c r="B50" s="1"/>
      <c r="C50" s="1"/>
      <c r="D50" s="62" t="s">
        <v>201</v>
      </c>
      <c r="E50" s="1">
        <v>1.8320000000000001</v>
      </c>
      <c r="F50" s="1"/>
      <c r="G50" s="1"/>
      <c r="H50" s="1"/>
      <c r="I50" s="1"/>
      <c r="J50" s="1"/>
      <c r="K50" s="1"/>
      <c r="L50" s="4"/>
      <c r="M50" s="1"/>
      <c r="N50" s="1"/>
      <c r="O50" s="1"/>
      <c r="P50" s="1"/>
      <c r="Q50" s="1"/>
      <c r="R50" s="1"/>
      <c r="S50" s="1"/>
      <c r="T50" s="1"/>
      <c r="U50" s="1"/>
      <c r="V50" s="46" t="s">
        <v>171</v>
      </c>
      <c r="W50" s="1"/>
      <c r="X50" s="1"/>
      <c r="Y50" s="1"/>
      <c r="Z50" s="1"/>
      <c r="AA50" s="1"/>
      <c r="AB50" s="1"/>
    </row>
    <row r="51" spans="1:28" hidden="1" outlineLevel="1">
      <c r="A51" s="1"/>
      <c r="B51" s="1"/>
      <c r="C51" s="1"/>
      <c r="D51" s="62" t="s">
        <v>202</v>
      </c>
      <c r="E51" s="5">
        <v>18.53</v>
      </c>
      <c r="F51" s="1"/>
      <c r="G51" s="1"/>
      <c r="H51" s="1"/>
      <c r="I51" s="1"/>
      <c r="J51" s="1"/>
      <c r="K51" s="1"/>
      <c r="L51" s="4"/>
      <c r="M51" s="1"/>
      <c r="N51" s="1"/>
      <c r="O51" s="1"/>
      <c r="P51" s="1"/>
      <c r="Q51" s="1"/>
      <c r="R51" s="1"/>
      <c r="S51" s="1"/>
      <c r="T51" s="1"/>
      <c r="U51" s="1"/>
      <c r="V51" s="46" t="s">
        <v>171</v>
      </c>
      <c r="W51" s="1"/>
      <c r="X51" s="1"/>
      <c r="Y51" s="1"/>
      <c r="Z51" s="1"/>
      <c r="AA51" s="1"/>
      <c r="AB51" s="1"/>
    </row>
    <row r="52" spans="1:28" hidden="1" outlineLevel="1">
      <c r="A52" s="1"/>
      <c r="B52" s="1"/>
      <c r="C52" s="1"/>
      <c r="D52" s="62" t="s">
        <v>203</v>
      </c>
      <c r="E52" s="5">
        <v>5.64</v>
      </c>
      <c r="F52" s="1"/>
      <c r="G52" s="1"/>
      <c r="H52" s="1"/>
      <c r="I52" s="1"/>
      <c r="J52" s="1"/>
      <c r="K52" s="1"/>
      <c r="L52" s="4"/>
      <c r="M52" s="1"/>
      <c r="N52" s="1"/>
      <c r="O52" s="1"/>
      <c r="P52" s="1"/>
      <c r="Q52" s="1"/>
      <c r="R52" s="1"/>
      <c r="S52" s="1"/>
      <c r="T52" s="1"/>
      <c r="U52" s="1"/>
      <c r="V52" s="46" t="s">
        <v>171</v>
      </c>
      <c r="W52" s="1"/>
      <c r="X52" s="1"/>
      <c r="Y52" s="1"/>
      <c r="Z52" s="1"/>
      <c r="AA52" s="1"/>
      <c r="AB52" s="1"/>
    </row>
    <row r="53" spans="1:28" hidden="1" outlineLevel="1">
      <c r="A53" s="1"/>
      <c r="B53" s="1"/>
      <c r="C53" s="1"/>
      <c r="D53" s="62" t="s">
        <v>204</v>
      </c>
      <c r="E53" s="5">
        <v>15.71</v>
      </c>
      <c r="F53" s="1"/>
      <c r="G53" s="1"/>
      <c r="H53" s="1"/>
      <c r="I53" s="1"/>
      <c r="J53" s="1"/>
      <c r="K53" s="1"/>
      <c r="L53" s="4"/>
      <c r="M53" s="1"/>
      <c r="N53" s="1"/>
      <c r="O53" s="1"/>
      <c r="P53" s="1"/>
      <c r="Q53" s="1"/>
      <c r="R53" s="1"/>
      <c r="S53" s="1"/>
      <c r="T53" s="1"/>
      <c r="U53" s="1"/>
      <c r="V53" s="46" t="s">
        <v>171</v>
      </c>
      <c r="W53" s="1"/>
      <c r="X53" s="1"/>
      <c r="Y53" s="1"/>
      <c r="Z53" s="1"/>
      <c r="AA53" s="1"/>
      <c r="AB53" s="1"/>
    </row>
    <row r="54" spans="1:28" hidden="1" outlineLevel="1">
      <c r="A54" s="1"/>
      <c r="B54" s="1"/>
      <c r="C54" s="1"/>
      <c r="D54" s="62" t="s">
        <v>205</v>
      </c>
      <c r="E54" s="5">
        <v>0.32</v>
      </c>
      <c r="F54" s="1"/>
      <c r="G54" s="1"/>
      <c r="H54" s="1"/>
      <c r="I54" s="1"/>
      <c r="J54" s="1"/>
      <c r="K54" s="1"/>
      <c r="L54" s="4"/>
      <c r="M54" s="1"/>
      <c r="N54" s="1"/>
      <c r="O54" s="1"/>
      <c r="P54" s="1"/>
      <c r="Q54" s="1"/>
      <c r="R54" s="1"/>
      <c r="S54" s="1"/>
      <c r="T54" s="1"/>
      <c r="U54" s="1"/>
      <c r="V54" s="46" t="s">
        <v>171</v>
      </c>
      <c r="W54" s="1"/>
      <c r="X54" s="1"/>
      <c r="Y54" s="1"/>
      <c r="Z54" s="1"/>
      <c r="AA54" s="1"/>
      <c r="AB54" s="1"/>
    </row>
    <row r="55" spans="1:28" hidden="1" outlineLevel="1">
      <c r="A55" s="1"/>
      <c r="B55" s="1"/>
      <c r="C55" s="1"/>
      <c r="D55" s="62" t="s">
        <v>206</v>
      </c>
      <c r="E55" s="5">
        <v>22.466000000000001</v>
      </c>
      <c r="F55" s="1"/>
      <c r="G55" s="1"/>
      <c r="H55" s="1"/>
      <c r="I55" s="1"/>
      <c r="J55" s="1"/>
      <c r="K55" s="1"/>
      <c r="L55" s="4"/>
      <c r="M55" s="1"/>
      <c r="N55" s="1"/>
      <c r="O55" s="1"/>
      <c r="P55" s="1"/>
      <c r="Q55" s="1"/>
      <c r="R55" s="1"/>
      <c r="S55" s="1"/>
      <c r="T55" s="1"/>
      <c r="U55" s="1"/>
      <c r="V55" s="46" t="s">
        <v>171</v>
      </c>
      <c r="W55" s="1"/>
      <c r="X55" s="1"/>
      <c r="Y55" s="1"/>
      <c r="Z55" s="1"/>
      <c r="AA55" s="1"/>
      <c r="AB55" s="1"/>
    </row>
    <row r="56" spans="1:28" hidden="1" outlineLevel="1">
      <c r="A56" s="1"/>
      <c r="B56" s="1"/>
      <c r="C56" s="1"/>
      <c r="D56" s="62" t="s">
        <v>207</v>
      </c>
      <c r="E56" s="5">
        <v>4.88</v>
      </c>
      <c r="F56" s="1"/>
      <c r="G56" s="1"/>
      <c r="H56" s="1"/>
      <c r="I56" s="1"/>
      <c r="J56" s="1"/>
      <c r="K56" s="1"/>
      <c r="L56" s="4"/>
      <c r="M56" s="1"/>
      <c r="N56" s="1"/>
      <c r="O56" s="1"/>
      <c r="P56" s="1"/>
      <c r="Q56" s="1"/>
      <c r="R56" s="1"/>
      <c r="S56" s="1"/>
      <c r="T56" s="1"/>
      <c r="U56" s="1"/>
      <c r="V56" s="46" t="s">
        <v>171</v>
      </c>
      <c r="W56" s="1"/>
      <c r="X56" s="1"/>
      <c r="Y56" s="1"/>
      <c r="Z56" s="1"/>
      <c r="AA56" s="1"/>
      <c r="AB56" s="1"/>
    </row>
    <row r="57" spans="1:28" hidden="1" outlineLevel="1">
      <c r="A57" s="1"/>
      <c r="B57" s="1"/>
      <c r="C57" s="1"/>
      <c r="D57" s="62" t="s">
        <v>208</v>
      </c>
      <c r="E57" s="5"/>
      <c r="F57" s="1"/>
      <c r="G57" s="1"/>
      <c r="H57" s="1"/>
      <c r="I57" s="1"/>
      <c r="J57" s="1"/>
      <c r="K57" s="1"/>
      <c r="L57" s="4"/>
      <c r="M57" s="1"/>
      <c r="N57" s="1"/>
      <c r="O57" s="1"/>
      <c r="P57" s="1"/>
      <c r="Q57" s="1"/>
      <c r="R57" s="1"/>
      <c r="S57" s="1"/>
      <c r="T57" s="1"/>
      <c r="U57" s="1"/>
      <c r="V57" s="46" t="s">
        <v>171</v>
      </c>
      <c r="W57" s="1"/>
      <c r="X57" s="1"/>
      <c r="Y57" s="1"/>
      <c r="Z57" s="1"/>
      <c r="AA57" s="1"/>
      <c r="AB57" s="1"/>
    </row>
    <row r="58" spans="1:28" hidden="1" outlineLevel="1">
      <c r="A58" s="1"/>
      <c r="B58" s="1"/>
      <c r="C58" s="1"/>
      <c r="D58" s="62" t="s">
        <v>209</v>
      </c>
      <c r="E58" s="5">
        <v>1.8320000000000001</v>
      </c>
      <c r="F58" s="1"/>
      <c r="G58" s="1"/>
      <c r="H58" s="1"/>
      <c r="I58" s="1"/>
      <c r="J58" s="1"/>
      <c r="K58" s="1"/>
      <c r="L58" s="4"/>
      <c r="M58" s="1"/>
      <c r="N58" s="1"/>
      <c r="O58" s="1"/>
      <c r="P58" s="1"/>
      <c r="Q58" s="1"/>
      <c r="R58" s="1"/>
      <c r="S58" s="1"/>
      <c r="T58" s="1"/>
      <c r="U58" s="1"/>
      <c r="V58" s="46" t="s">
        <v>171</v>
      </c>
      <c r="W58" s="1"/>
      <c r="X58" s="1"/>
      <c r="Y58" s="1"/>
      <c r="Z58" s="1"/>
      <c r="AA58" s="1"/>
      <c r="AB58" s="1"/>
    </row>
    <row r="59" spans="1:28" hidden="1" outlineLevel="1">
      <c r="A59" s="1"/>
      <c r="B59" s="1"/>
      <c r="C59" s="1"/>
      <c r="D59" s="62" t="s">
        <v>210</v>
      </c>
      <c r="E59" s="5"/>
      <c r="F59" s="1"/>
      <c r="G59" s="1"/>
      <c r="H59" s="1"/>
      <c r="I59" s="1"/>
      <c r="J59" s="1"/>
      <c r="K59" s="1"/>
      <c r="L59" s="4"/>
      <c r="M59" s="1"/>
      <c r="N59" s="1"/>
      <c r="O59" s="1"/>
      <c r="P59" s="1"/>
      <c r="Q59" s="1"/>
      <c r="R59" s="1"/>
      <c r="S59" s="1"/>
      <c r="T59" s="1"/>
      <c r="U59" s="1"/>
      <c r="V59" s="46" t="s">
        <v>171</v>
      </c>
      <c r="W59" s="1"/>
      <c r="X59" s="1"/>
      <c r="Y59" s="1"/>
      <c r="Z59" s="1"/>
      <c r="AA59" s="1"/>
      <c r="AB59" s="1"/>
    </row>
    <row r="60" spans="1:28" hidden="1" outlineLevel="1">
      <c r="A60" s="1"/>
      <c r="B60" s="1"/>
      <c r="C60" s="1"/>
      <c r="D60" s="62" t="s">
        <v>205</v>
      </c>
      <c r="E60" s="5">
        <v>0.32</v>
      </c>
      <c r="F60" s="1"/>
      <c r="G60" s="1"/>
      <c r="H60" s="1"/>
      <c r="I60" s="1"/>
      <c r="J60" s="1"/>
      <c r="K60" s="1"/>
      <c r="L60" s="4"/>
      <c r="M60" s="1"/>
      <c r="N60" s="1"/>
      <c r="O60" s="1"/>
      <c r="P60" s="1"/>
      <c r="Q60" s="1"/>
      <c r="R60" s="1"/>
      <c r="S60" s="1"/>
      <c r="T60" s="1"/>
      <c r="U60" s="1"/>
      <c r="V60" s="46" t="s">
        <v>171</v>
      </c>
      <c r="W60" s="1"/>
      <c r="X60" s="1"/>
      <c r="Y60" s="1"/>
      <c r="Z60" s="1"/>
      <c r="AA60" s="1"/>
      <c r="AB60" s="1"/>
    </row>
    <row r="61" spans="1:28" hidden="1" outlineLevel="1">
      <c r="A61" s="1"/>
      <c r="B61" s="1"/>
      <c r="C61" s="1"/>
      <c r="D61" s="62" t="s">
        <v>211</v>
      </c>
      <c r="E61" s="5">
        <v>15.18</v>
      </c>
      <c r="F61" s="1"/>
      <c r="G61" s="1"/>
      <c r="H61" s="1"/>
      <c r="I61" s="1"/>
      <c r="J61" s="1"/>
      <c r="K61" s="1"/>
      <c r="L61" s="4"/>
      <c r="M61" s="1"/>
      <c r="N61" s="1"/>
      <c r="O61" s="1"/>
      <c r="P61" s="1"/>
      <c r="Q61" s="1"/>
      <c r="R61" s="1"/>
      <c r="S61" s="1"/>
      <c r="T61" s="1"/>
      <c r="U61" s="1"/>
      <c r="V61" s="46" t="s">
        <v>171</v>
      </c>
      <c r="W61" s="1"/>
      <c r="X61" s="1"/>
      <c r="Y61" s="1"/>
      <c r="Z61" s="1"/>
      <c r="AA61" s="1"/>
      <c r="AB61" s="1"/>
    </row>
    <row r="62" spans="1:28" hidden="1" outlineLevel="1">
      <c r="A62" s="1"/>
      <c r="B62" s="1"/>
      <c r="C62" s="1"/>
      <c r="D62" s="62" t="s">
        <v>212</v>
      </c>
      <c r="E62" s="5">
        <v>31.878</v>
      </c>
      <c r="F62" s="1"/>
      <c r="G62" s="1"/>
      <c r="H62" s="1"/>
      <c r="I62" s="1"/>
      <c r="J62" s="1"/>
      <c r="K62" s="1"/>
      <c r="L62" s="4"/>
      <c r="M62" s="1"/>
      <c r="N62" s="1"/>
      <c r="O62" s="1"/>
      <c r="P62" s="1"/>
      <c r="Q62" s="1"/>
      <c r="R62" s="1"/>
      <c r="S62" s="1"/>
      <c r="T62" s="1"/>
      <c r="U62" s="1"/>
      <c r="V62" s="46" t="s">
        <v>171</v>
      </c>
      <c r="W62" s="1"/>
      <c r="X62" s="1"/>
      <c r="Y62" s="1"/>
      <c r="Z62" s="1"/>
      <c r="AA62" s="1"/>
      <c r="AB62" s="1"/>
    </row>
    <row r="63" spans="1:28" hidden="1" outlineLevel="1">
      <c r="A63" s="1"/>
      <c r="B63" s="1"/>
      <c r="C63" s="1"/>
      <c r="D63" s="62" t="s">
        <v>213</v>
      </c>
      <c r="E63" s="5">
        <v>24.76</v>
      </c>
      <c r="F63" s="1"/>
      <c r="G63" s="1"/>
      <c r="H63" s="1"/>
      <c r="I63" s="1"/>
      <c r="J63" s="1"/>
      <c r="K63" s="1"/>
      <c r="L63" s="4"/>
      <c r="M63" s="1"/>
      <c r="N63" s="1"/>
      <c r="O63" s="1"/>
      <c r="P63" s="1"/>
      <c r="Q63" s="1"/>
      <c r="R63" s="1"/>
      <c r="S63" s="1"/>
      <c r="T63" s="1"/>
      <c r="U63" s="1"/>
      <c r="V63" s="46" t="s">
        <v>171</v>
      </c>
      <c r="W63" s="1"/>
      <c r="X63" s="1"/>
      <c r="Y63" s="1"/>
      <c r="Z63" s="1"/>
      <c r="AA63" s="1"/>
      <c r="AB63" s="1"/>
    </row>
    <row r="64" spans="1:28" hidden="1" outlineLevel="1">
      <c r="A64" s="1"/>
      <c r="B64" s="1"/>
      <c r="C64" s="1"/>
      <c r="D64" s="62" t="s">
        <v>214</v>
      </c>
      <c r="E64" s="5">
        <v>57.075000000000003</v>
      </c>
      <c r="F64" s="1"/>
      <c r="G64" s="1"/>
      <c r="H64" s="1"/>
      <c r="I64" s="1"/>
      <c r="J64" s="1"/>
      <c r="K64" s="1"/>
      <c r="L64" s="4"/>
      <c r="M64" s="1"/>
      <c r="N64" s="1"/>
      <c r="O64" s="1"/>
      <c r="P64" s="1"/>
      <c r="Q64" s="1"/>
      <c r="R64" s="1"/>
      <c r="S64" s="1"/>
      <c r="T64" s="1"/>
      <c r="U64" s="1"/>
      <c r="V64" s="46" t="s">
        <v>171</v>
      </c>
      <c r="W64" s="1"/>
      <c r="X64" s="1"/>
      <c r="Y64" s="1"/>
      <c r="Z64" s="1"/>
      <c r="AA64" s="1"/>
      <c r="AB64" s="1"/>
    </row>
    <row r="65" spans="1:30" hidden="1" outlineLevel="1">
      <c r="A65" s="1"/>
      <c r="B65" s="1"/>
      <c r="C65" s="1"/>
      <c r="D65" s="62" t="s">
        <v>192</v>
      </c>
      <c r="E65" s="5"/>
      <c r="F65" s="1"/>
      <c r="G65" s="1"/>
      <c r="H65" s="1"/>
      <c r="I65" s="1"/>
      <c r="J65" s="1"/>
      <c r="K65" s="1"/>
      <c r="L65" s="4"/>
      <c r="M65" s="1"/>
      <c r="N65" s="1"/>
      <c r="O65" s="1"/>
      <c r="P65" s="1"/>
      <c r="Q65" s="1"/>
      <c r="R65" s="1"/>
      <c r="S65" s="1"/>
      <c r="T65" s="1"/>
      <c r="U65" s="1"/>
      <c r="V65" s="46" t="s">
        <v>171</v>
      </c>
      <c r="W65" s="1"/>
      <c r="X65" s="1"/>
      <c r="Y65" s="1"/>
      <c r="Z65" s="1"/>
      <c r="AA65" s="1"/>
      <c r="AB65" s="1"/>
    </row>
    <row r="66" spans="1:30" ht="25.5" collapsed="1">
      <c r="A66" s="39">
        <v>5</v>
      </c>
      <c r="B66" s="40" t="s">
        <v>187</v>
      </c>
      <c r="C66" s="41" t="s">
        <v>950</v>
      </c>
      <c r="D66" s="62" t="s">
        <v>1003</v>
      </c>
      <c r="E66" s="43">
        <v>85.59</v>
      </c>
      <c r="F66" s="42" t="s">
        <v>176</v>
      </c>
      <c r="G66" s="44"/>
      <c r="H66" s="44">
        <f>ROUND(E66*G66, 2)</f>
        <v>0</v>
      </c>
      <c r="I66" s="1"/>
      <c r="J66" s="44">
        <f>ROUND(H66+I66,2)</f>
        <v>0</v>
      </c>
      <c r="K66" s="45">
        <v>4.4999999999999999E-4</v>
      </c>
      <c r="L66" s="496">
        <f>ROUND(K66*E66,5)</f>
        <v>3.8519999999999999E-2</v>
      </c>
      <c r="M66" s="1"/>
      <c r="N66" s="1"/>
      <c r="O66" s="42">
        <v>20</v>
      </c>
      <c r="P66" s="42" t="s">
        <v>169</v>
      </c>
      <c r="Q66" s="1"/>
      <c r="R66" s="1"/>
      <c r="S66" s="1"/>
      <c r="T66" s="1"/>
      <c r="U66" s="1"/>
      <c r="V66" s="46" t="s">
        <v>33</v>
      </c>
      <c r="W66" s="43">
        <v>55.033999999999999</v>
      </c>
      <c r="X66" s="1"/>
      <c r="Y66" s="1"/>
      <c r="Z66" s="42" t="s">
        <v>200</v>
      </c>
      <c r="AA66" s="1"/>
      <c r="AB66" s="42" t="s">
        <v>20</v>
      </c>
      <c r="AD66" s="1"/>
    </row>
    <row r="67" spans="1:30" hidden="1" outlineLevel="1">
      <c r="A67" s="1"/>
      <c r="B67" s="1"/>
      <c r="C67" s="1"/>
      <c r="D67" s="62" t="s">
        <v>219</v>
      </c>
      <c r="E67" s="1"/>
      <c r="F67" s="1"/>
      <c r="G67" s="1"/>
      <c r="H67" s="1"/>
      <c r="I67" s="1"/>
      <c r="J67" s="1"/>
      <c r="K67" s="1"/>
      <c r="L67" s="4"/>
      <c r="M67" s="1"/>
      <c r="N67" s="1"/>
      <c r="O67" s="1"/>
      <c r="P67" s="1"/>
      <c r="Q67" s="1"/>
      <c r="R67" s="1"/>
      <c r="S67" s="1"/>
      <c r="T67" s="1"/>
      <c r="U67" s="1"/>
      <c r="V67" s="46" t="s">
        <v>171</v>
      </c>
      <c r="W67" s="1"/>
      <c r="X67" s="1"/>
      <c r="Y67" s="1"/>
      <c r="Z67" s="1"/>
      <c r="AA67" s="1"/>
      <c r="AB67" s="1"/>
    </row>
    <row r="68" spans="1:30" hidden="1" outlineLevel="1">
      <c r="A68" s="1"/>
      <c r="B68" s="1"/>
      <c r="C68" s="1"/>
      <c r="D68" s="62" t="s">
        <v>220</v>
      </c>
      <c r="E68" s="1"/>
      <c r="F68" s="1"/>
      <c r="G68" s="1"/>
      <c r="H68" s="1"/>
      <c r="I68" s="1"/>
      <c r="J68" s="1"/>
      <c r="K68" s="1"/>
      <c r="L68" s="4"/>
      <c r="M68" s="1"/>
      <c r="N68" s="1"/>
      <c r="O68" s="1"/>
      <c r="P68" s="1"/>
      <c r="Q68" s="1"/>
      <c r="R68" s="1"/>
      <c r="S68" s="1"/>
      <c r="T68" s="1"/>
      <c r="U68" s="1"/>
      <c r="V68" s="46" t="s">
        <v>171</v>
      </c>
      <c r="W68" s="1"/>
      <c r="X68" s="1"/>
      <c r="Y68" s="1"/>
      <c r="Z68" s="1"/>
      <c r="AA68" s="1"/>
      <c r="AB68" s="1"/>
    </row>
    <row r="69" spans="1:30" hidden="1" outlineLevel="1">
      <c r="A69" s="1"/>
      <c r="B69" s="1"/>
      <c r="C69" s="1"/>
      <c r="D69" s="62" t="s">
        <v>221</v>
      </c>
      <c r="E69" s="1"/>
      <c r="F69" s="1"/>
      <c r="G69" s="1"/>
      <c r="H69" s="1"/>
      <c r="I69" s="1"/>
      <c r="J69" s="1"/>
      <c r="K69" s="1"/>
      <c r="L69" s="4"/>
      <c r="M69" s="1"/>
      <c r="N69" s="1"/>
      <c r="O69" s="1"/>
      <c r="P69" s="1"/>
      <c r="Q69" s="1"/>
      <c r="R69" s="1"/>
      <c r="S69" s="1"/>
      <c r="T69" s="1"/>
      <c r="U69" s="1"/>
      <c r="V69" s="46" t="s">
        <v>171</v>
      </c>
      <c r="W69" s="1"/>
      <c r="X69" s="1"/>
      <c r="Y69" s="1"/>
      <c r="Z69" s="1"/>
      <c r="AA69" s="1"/>
      <c r="AB69" s="1"/>
    </row>
    <row r="70" spans="1:30" collapsed="1">
      <c r="A70" s="39">
        <v>6</v>
      </c>
      <c r="B70" s="40" t="s">
        <v>187</v>
      </c>
      <c r="C70" s="41" t="s">
        <v>492</v>
      </c>
      <c r="D70" s="62" t="s">
        <v>1004</v>
      </c>
      <c r="E70" s="43">
        <v>98.364999999999995</v>
      </c>
      <c r="F70" s="42" t="s">
        <v>176</v>
      </c>
      <c r="G70" s="44"/>
      <c r="H70" s="44">
        <f>ROUND(E70*G70, 2)</f>
        <v>0</v>
      </c>
      <c r="I70" s="1"/>
      <c r="J70" s="44">
        <f>ROUND(H70+I70,2)</f>
        <v>0</v>
      </c>
      <c r="K70" s="45">
        <v>2.8500000000000001E-3</v>
      </c>
      <c r="L70" s="4">
        <f>ROUND(K70*E70,5)</f>
        <v>0.28033999999999998</v>
      </c>
      <c r="M70" s="1"/>
      <c r="N70" s="1"/>
      <c r="O70" s="42">
        <v>20</v>
      </c>
      <c r="P70" s="42" t="s">
        <v>169</v>
      </c>
      <c r="Q70" s="1"/>
      <c r="R70" s="1"/>
      <c r="S70" s="1"/>
      <c r="T70" s="1"/>
      <c r="U70" s="1"/>
      <c r="V70" s="46" t="s">
        <v>33</v>
      </c>
      <c r="W70" s="43">
        <v>70.921000000000006</v>
      </c>
      <c r="X70" s="1"/>
      <c r="Y70" s="1"/>
      <c r="Z70" s="42" t="s">
        <v>218</v>
      </c>
      <c r="AA70" s="1"/>
      <c r="AB70" s="42" t="s">
        <v>22</v>
      </c>
    </row>
    <row r="71" spans="1:30" hidden="1" outlineLevel="1">
      <c r="A71" s="1"/>
      <c r="B71" s="1"/>
      <c r="C71" s="1"/>
      <c r="D71" s="62" t="s">
        <v>222</v>
      </c>
      <c r="E71" s="1"/>
      <c r="F71" s="1"/>
      <c r="G71" s="1"/>
      <c r="H71" s="1"/>
      <c r="I71" s="1"/>
      <c r="J71" s="1"/>
      <c r="K71" s="1"/>
      <c r="L71" s="4"/>
      <c r="M71" s="1"/>
      <c r="N71" s="1"/>
      <c r="O71" s="1"/>
      <c r="P71" s="1"/>
      <c r="Q71" s="1"/>
      <c r="R71" s="1"/>
      <c r="S71" s="1"/>
      <c r="T71" s="1"/>
      <c r="U71" s="1"/>
      <c r="V71" s="46" t="s">
        <v>171</v>
      </c>
      <c r="W71" s="1"/>
      <c r="X71" s="1"/>
      <c r="Y71" s="1"/>
      <c r="Z71" s="1"/>
      <c r="AA71" s="1"/>
      <c r="AB71" s="1"/>
    </row>
    <row r="72" spans="1:30" hidden="1" outlineLevel="1">
      <c r="A72" s="1"/>
      <c r="B72" s="1"/>
      <c r="C72" s="1"/>
      <c r="D72" s="62" t="s">
        <v>223</v>
      </c>
      <c r="E72" s="1"/>
      <c r="F72" s="1"/>
      <c r="G72" s="1"/>
      <c r="H72" s="1"/>
      <c r="I72" s="1"/>
      <c r="J72" s="1"/>
      <c r="K72" s="1"/>
      <c r="L72" s="4"/>
      <c r="M72" s="1"/>
      <c r="N72" s="1"/>
      <c r="O72" s="1"/>
      <c r="P72" s="1"/>
      <c r="Q72" s="1"/>
      <c r="R72" s="1"/>
      <c r="S72" s="1"/>
      <c r="T72" s="1"/>
      <c r="U72" s="1"/>
      <c r="V72" s="46" t="s">
        <v>171</v>
      </c>
      <c r="W72" s="1"/>
      <c r="X72" s="1"/>
      <c r="Y72" s="1"/>
      <c r="Z72" s="1"/>
      <c r="AA72" s="1"/>
      <c r="AB72" s="1"/>
    </row>
    <row r="73" spans="1:30" hidden="1" outlineLevel="1">
      <c r="A73" s="1"/>
      <c r="B73" s="1"/>
      <c r="C73" s="1"/>
      <c r="D73" s="62" t="s">
        <v>224</v>
      </c>
      <c r="E73" s="1"/>
      <c r="F73" s="1"/>
      <c r="G73" s="1"/>
      <c r="H73" s="1"/>
      <c r="I73" s="1"/>
      <c r="J73" s="1"/>
      <c r="K73" s="1"/>
      <c r="L73" s="4"/>
      <c r="M73" s="1"/>
      <c r="N73" s="1"/>
      <c r="O73" s="1"/>
      <c r="P73" s="1"/>
      <c r="Q73" s="1"/>
      <c r="R73" s="1"/>
      <c r="S73" s="1"/>
      <c r="T73" s="1"/>
      <c r="U73" s="1"/>
      <c r="V73" s="46" t="s">
        <v>171</v>
      </c>
      <c r="W73" s="1"/>
      <c r="X73" s="1"/>
      <c r="Y73" s="1"/>
      <c r="Z73" s="1"/>
      <c r="AA73" s="1"/>
      <c r="AB73" s="1"/>
    </row>
    <row r="74" spans="1:30" hidden="1" outlineLevel="1">
      <c r="A74" s="1"/>
      <c r="B74" s="1"/>
      <c r="C74" s="1"/>
      <c r="D74" s="62" t="s">
        <v>225</v>
      </c>
      <c r="E74" s="1"/>
      <c r="F74" s="1"/>
      <c r="G74" s="1"/>
      <c r="H74" s="1"/>
      <c r="I74" s="1"/>
      <c r="J74" s="1"/>
      <c r="K74" s="1"/>
      <c r="L74" s="4"/>
      <c r="M74" s="1"/>
      <c r="N74" s="1"/>
      <c r="O74" s="1"/>
      <c r="P74" s="1"/>
      <c r="Q74" s="1"/>
      <c r="R74" s="1"/>
      <c r="S74" s="1"/>
      <c r="T74" s="1"/>
      <c r="U74" s="1"/>
      <c r="V74" s="46" t="s">
        <v>171</v>
      </c>
      <c r="W74" s="1"/>
      <c r="X74" s="1"/>
      <c r="Y74" s="1"/>
      <c r="Z74" s="1"/>
      <c r="AA74" s="1"/>
      <c r="AB74" s="1"/>
    </row>
    <row r="75" spans="1:30" hidden="1" outlineLevel="1">
      <c r="A75" s="1"/>
      <c r="B75" s="1"/>
      <c r="C75" s="1"/>
      <c r="D75" s="62" t="s">
        <v>226</v>
      </c>
      <c r="E75" s="1"/>
      <c r="F75" s="1"/>
      <c r="G75" s="1"/>
      <c r="H75" s="1"/>
      <c r="I75" s="1"/>
      <c r="J75" s="1"/>
      <c r="K75" s="1"/>
      <c r="L75" s="4"/>
      <c r="M75" s="1"/>
      <c r="N75" s="1"/>
      <c r="O75" s="1"/>
      <c r="P75" s="1"/>
      <c r="Q75" s="1"/>
      <c r="R75" s="1"/>
      <c r="S75" s="1"/>
      <c r="T75" s="1"/>
      <c r="U75" s="1"/>
      <c r="V75" s="46" t="s">
        <v>171</v>
      </c>
      <c r="W75" s="1"/>
      <c r="X75" s="1"/>
      <c r="Y75" s="1"/>
      <c r="Z75" s="1"/>
      <c r="AA75" s="1"/>
      <c r="AB75" s="1"/>
    </row>
    <row r="76" spans="1:30" hidden="1" outlineLevel="1">
      <c r="A76" s="1"/>
      <c r="B76" s="1"/>
      <c r="C76" s="1"/>
      <c r="D76" s="62" t="s">
        <v>227</v>
      </c>
      <c r="E76" s="1"/>
      <c r="F76" s="1"/>
      <c r="G76" s="1"/>
      <c r="H76" s="1"/>
      <c r="I76" s="1"/>
      <c r="J76" s="1"/>
      <c r="K76" s="1"/>
      <c r="L76" s="4"/>
      <c r="M76" s="1"/>
      <c r="N76" s="1"/>
      <c r="O76" s="1"/>
      <c r="P76" s="1"/>
      <c r="Q76" s="1"/>
      <c r="R76" s="1"/>
      <c r="S76" s="1"/>
      <c r="T76" s="1"/>
      <c r="U76" s="1"/>
      <c r="V76" s="46" t="s">
        <v>171</v>
      </c>
      <c r="W76" s="1"/>
      <c r="X76" s="1"/>
      <c r="Y76" s="1"/>
      <c r="Z76" s="1"/>
      <c r="AA76" s="1"/>
      <c r="AB76" s="1"/>
    </row>
    <row r="77" spans="1:30" hidden="1" outlineLevel="1">
      <c r="A77" s="1"/>
      <c r="B77" s="1"/>
      <c r="C77" s="1"/>
      <c r="D77" s="62" t="s">
        <v>228</v>
      </c>
      <c r="E77" s="1"/>
      <c r="F77" s="1"/>
      <c r="G77" s="1"/>
      <c r="H77" s="1"/>
      <c r="I77" s="1"/>
      <c r="J77" s="1"/>
      <c r="K77" s="1"/>
      <c r="L77" s="4"/>
      <c r="M77" s="1"/>
      <c r="N77" s="1"/>
      <c r="O77" s="1"/>
      <c r="P77" s="1"/>
      <c r="Q77" s="1"/>
      <c r="R77" s="1"/>
      <c r="S77" s="1"/>
      <c r="T77" s="1"/>
      <c r="U77" s="1"/>
      <c r="V77" s="46" t="s">
        <v>171</v>
      </c>
      <c r="W77" s="1"/>
      <c r="X77" s="1"/>
      <c r="Y77" s="1"/>
      <c r="Z77" s="1"/>
      <c r="AA77" s="1"/>
      <c r="AB77" s="1"/>
    </row>
    <row r="78" spans="1:30" hidden="1" outlineLevel="1">
      <c r="A78" s="1"/>
      <c r="B78" s="1"/>
      <c r="C78" s="1"/>
      <c r="D78" s="62" t="s">
        <v>229</v>
      </c>
      <c r="E78" s="1"/>
      <c r="F78" s="1"/>
      <c r="G78" s="1"/>
      <c r="H78" s="1"/>
      <c r="I78" s="1"/>
      <c r="J78" s="1"/>
      <c r="K78" s="1"/>
      <c r="L78" s="4"/>
      <c r="M78" s="1"/>
      <c r="N78" s="1"/>
      <c r="O78" s="1"/>
      <c r="P78" s="1"/>
      <c r="Q78" s="1"/>
      <c r="R78" s="1"/>
      <c r="S78" s="1"/>
      <c r="T78" s="1"/>
      <c r="U78" s="1"/>
      <c r="V78" s="46" t="s">
        <v>171</v>
      </c>
      <c r="W78" s="1"/>
      <c r="X78" s="1"/>
      <c r="Y78" s="1"/>
      <c r="Z78" s="1"/>
      <c r="AA78" s="1"/>
      <c r="AB78" s="1"/>
    </row>
    <row r="79" spans="1:30" hidden="1" outlineLevel="1">
      <c r="A79" s="1"/>
      <c r="B79" s="1"/>
      <c r="C79" s="1"/>
      <c r="D79" s="62" t="s">
        <v>230</v>
      </c>
      <c r="E79" s="1"/>
      <c r="F79" s="1"/>
      <c r="G79" s="1"/>
      <c r="H79" s="1"/>
      <c r="I79" s="1"/>
      <c r="J79" s="1"/>
      <c r="K79" s="1"/>
      <c r="L79" s="4"/>
      <c r="M79" s="1"/>
      <c r="N79" s="1"/>
      <c r="O79" s="1"/>
      <c r="P79" s="1"/>
      <c r="Q79" s="1"/>
      <c r="R79" s="1"/>
      <c r="S79" s="1"/>
      <c r="T79" s="1"/>
      <c r="U79" s="1"/>
      <c r="V79" s="46" t="s">
        <v>171</v>
      </c>
      <c r="W79" s="1"/>
      <c r="X79" s="1"/>
      <c r="Y79" s="1"/>
      <c r="Z79" s="1"/>
      <c r="AA79" s="1"/>
      <c r="AB79" s="1"/>
    </row>
    <row r="80" spans="1:30" hidden="1" outlineLevel="1">
      <c r="A80" s="1"/>
      <c r="B80" s="1"/>
      <c r="C80" s="1"/>
      <c r="D80" s="62" t="s">
        <v>192</v>
      </c>
      <c r="E80" s="1"/>
      <c r="F80" s="1"/>
      <c r="G80" s="1"/>
      <c r="H80" s="1"/>
      <c r="I80" s="1"/>
      <c r="J80" s="1"/>
      <c r="K80" s="1"/>
      <c r="L80" s="4"/>
      <c r="M80" s="1"/>
      <c r="N80" s="1"/>
      <c r="O80" s="1"/>
      <c r="P80" s="1"/>
      <c r="Q80" s="1"/>
      <c r="R80" s="1"/>
      <c r="S80" s="1"/>
      <c r="T80" s="1"/>
      <c r="U80" s="1"/>
      <c r="V80" s="46" t="s">
        <v>171</v>
      </c>
      <c r="W80" s="1"/>
      <c r="X80" s="1"/>
      <c r="Y80" s="1"/>
      <c r="Z80" s="1"/>
      <c r="AA80" s="1"/>
      <c r="AB80" s="1"/>
    </row>
    <row r="81" spans="1:30" collapsed="1">
      <c r="A81" s="39">
        <v>7</v>
      </c>
      <c r="B81" s="40" t="s">
        <v>187</v>
      </c>
      <c r="C81" s="41" t="s">
        <v>1005</v>
      </c>
      <c r="D81" s="924" t="s">
        <v>1006</v>
      </c>
      <c r="E81" s="43">
        <v>15.161</v>
      </c>
      <c r="F81" s="42" t="s">
        <v>176</v>
      </c>
      <c r="G81" s="44"/>
      <c r="H81" s="44">
        <f>ROUND(E81*G81, 2)</f>
        <v>0</v>
      </c>
      <c r="I81" s="1"/>
      <c r="J81" s="44">
        <f>ROUND(H81+I81,2)</f>
        <v>0</v>
      </c>
      <c r="K81" s="45">
        <v>2.2440000000000002E-2</v>
      </c>
      <c r="L81" s="4">
        <f>ROUND(K81*E81,5)</f>
        <v>0.34021000000000001</v>
      </c>
      <c r="M81" s="1"/>
      <c r="N81" s="1"/>
      <c r="O81" s="42">
        <v>20</v>
      </c>
      <c r="P81" s="42" t="s">
        <v>169</v>
      </c>
      <c r="Q81" s="1"/>
      <c r="R81" s="1"/>
      <c r="S81" s="1"/>
      <c r="T81" s="1"/>
      <c r="U81" s="1"/>
      <c r="V81" s="46" t="s">
        <v>33</v>
      </c>
      <c r="W81" s="43">
        <v>12.978</v>
      </c>
      <c r="X81" s="1"/>
      <c r="Y81" s="1"/>
      <c r="Z81" s="42" t="s">
        <v>218</v>
      </c>
      <c r="AA81" s="1"/>
      <c r="AB81" s="42" t="s">
        <v>22</v>
      </c>
      <c r="AD81" s="1"/>
    </row>
    <row r="82" spans="1:30" ht="25.5" hidden="1" outlineLevel="1">
      <c r="A82" s="1"/>
      <c r="B82" s="1"/>
      <c r="C82" s="1"/>
      <c r="D82" s="62" t="s">
        <v>231</v>
      </c>
      <c r="E82" s="1"/>
      <c r="F82" s="1"/>
      <c r="G82" s="1"/>
      <c r="H82" s="1"/>
      <c r="I82" s="1"/>
      <c r="J82" s="1"/>
      <c r="K82" s="1"/>
      <c r="L82" s="4"/>
      <c r="M82" s="1"/>
      <c r="N82" s="1"/>
      <c r="O82" s="1"/>
      <c r="P82" s="1"/>
      <c r="Q82" s="1"/>
      <c r="R82" s="1"/>
      <c r="S82" s="1"/>
      <c r="T82" s="1"/>
      <c r="U82" s="1"/>
      <c r="V82" s="46" t="s">
        <v>171</v>
      </c>
      <c r="W82" s="1"/>
      <c r="X82" s="1"/>
      <c r="Y82" s="1"/>
      <c r="Z82" s="1"/>
      <c r="AA82" s="1"/>
      <c r="AB82" s="1"/>
    </row>
    <row r="83" spans="1:30" ht="25.5" hidden="1" outlineLevel="1">
      <c r="A83" s="1"/>
      <c r="B83" s="1"/>
      <c r="C83" s="1"/>
      <c r="D83" s="62" t="s">
        <v>231</v>
      </c>
      <c r="E83" s="1"/>
      <c r="F83" s="1"/>
      <c r="G83" s="1"/>
      <c r="H83" s="1"/>
      <c r="I83" s="1"/>
      <c r="J83" s="1"/>
      <c r="K83" s="1"/>
      <c r="L83" s="4"/>
      <c r="M83" s="1"/>
      <c r="N83" s="1"/>
      <c r="O83" s="1"/>
      <c r="P83" s="1"/>
      <c r="Q83" s="1"/>
      <c r="R83" s="1"/>
      <c r="S83" s="1"/>
      <c r="T83" s="1"/>
      <c r="U83" s="1"/>
      <c r="V83" s="46" t="s">
        <v>171</v>
      </c>
      <c r="W83" s="1"/>
      <c r="X83" s="1"/>
      <c r="Y83" s="1"/>
      <c r="Z83" s="1"/>
      <c r="AA83" s="1"/>
      <c r="AB83" s="1"/>
    </row>
    <row r="84" spans="1:30" hidden="1" outlineLevel="1">
      <c r="A84" s="1"/>
      <c r="B84" s="1"/>
      <c r="C84" s="1"/>
      <c r="D84" s="62" t="s">
        <v>232</v>
      </c>
      <c r="E84" s="1"/>
      <c r="F84" s="1"/>
      <c r="G84" s="1"/>
      <c r="H84" s="1"/>
      <c r="I84" s="1"/>
      <c r="J84" s="1"/>
      <c r="K84" s="1"/>
      <c r="L84" s="4"/>
      <c r="M84" s="1"/>
      <c r="N84" s="1"/>
      <c r="O84" s="1"/>
      <c r="P84" s="1"/>
      <c r="Q84" s="1"/>
      <c r="R84" s="1"/>
      <c r="S84" s="1"/>
      <c r="T84" s="1"/>
      <c r="U84" s="1"/>
      <c r="V84" s="46" t="s">
        <v>171</v>
      </c>
      <c r="W84" s="1"/>
      <c r="X84" s="1"/>
      <c r="Y84" s="1"/>
      <c r="Z84" s="1"/>
      <c r="AA84" s="1"/>
      <c r="AB84" s="1"/>
    </row>
    <row r="85" spans="1:30" ht="25.5" hidden="1" outlineLevel="1">
      <c r="A85" s="1"/>
      <c r="B85" s="1"/>
      <c r="C85" s="1"/>
      <c r="D85" s="62" t="s">
        <v>233</v>
      </c>
      <c r="E85" s="1"/>
      <c r="F85" s="1"/>
      <c r="G85" s="1"/>
      <c r="H85" s="1"/>
      <c r="I85" s="1"/>
      <c r="J85" s="1"/>
      <c r="K85" s="1"/>
      <c r="L85" s="4"/>
      <c r="M85" s="1"/>
      <c r="N85" s="1"/>
      <c r="O85" s="1"/>
      <c r="P85" s="1"/>
      <c r="Q85" s="1"/>
      <c r="R85" s="1"/>
      <c r="S85" s="1"/>
      <c r="T85" s="1"/>
      <c r="U85" s="1"/>
      <c r="V85" s="46" t="s">
        <v>171</v>
      </c>
      <c r="W85" s="1"/>
      <c r="X85" s="1"/>
      <c r="Y85" s="1"/>
      <c r="Z85" s="1"/>
      <c r="AA85" s="1"/>
      <c r="AB85" s="1"/>
    </row>
    <row r="86" spans="1:30" hidden="1" outlineLevel="1">
      <c r="A86" s="1"/>
      <c r="B86" s="1"/>
      <c r="C86" s="1"/>
      <c r="D86" s="62" t="s">
        <v>234</v>
      </c>
      <c r="E86" s="1"/>
      <c r="F86" s="1"/>
      <c r="G86" s="1"/>
      <c r="H86" s="1"/>
      <c r="I86" s="1"/>
      <c r="J86" s="1"/>
      <c r="K86" s="1"/>
      <c r="L86" s="4"/>
      <c r="M86" s="1"/>
      <c r="N86" s="1"/>
      <c r="O86" s="1"/>
      <c r="P86" s="1"/>
      <c r="Q86" s="1"/>
      <c r="R86" s="1"/>
      <c r="S86" s="1"/>
      <c r="T86" s="1"/>
      <c r="U86" s="1"/>
      <c r="V86" s="46" t="s">
        <v>171</v>
      </c>
      <c r="W86" s="1"/>
      <c r="X86" s="1"/>
      <c r="Y86" s="1"/>
      <c r="Z86" s="1"/>
      <c r="AA86" s="1"/>
      <c r="AB86" s="1"/>
    </row>
    <row r="87" spans="1:30" hidden="1" outlineLevel="1">
      <c r="A87" s="1"/>
      <c r="B87" s="1"/>
      <c r="C87" s="1"/>
      <c r="D87" s="62" t="s">
        <v>235</v>
      </c>
      <c r="E87" s="1"/>
      <c r="F87" s="1"/>
      <c r="G87" s="1"/>
      <c r="H87" s="1"/>
      <c r="I87" s="1"/>
      <c r="J87" s="1"/>
      <c r="K87" s="1"/>
      <c r="L87" s="4"/>
      <c r="M87" s="1"/>
      <c r="N87" s="1"/>
      <c r="O87" s="1"/>
      <c r="P87" s="1"/>
      <c r="Q87" s="1"/>
      <c r="R87" s="1"/>
      <c r="S87" s="1"/>
      <c r="T87" s="1"/>
      <c r="U87" s="1"/>
      <c r="V87" s="46" t="s">
        <v>171</v>
      </c>
      <c r="W87" s="1"/>
      <c r="X87" s="1"/>
      <c r="Y87" s="1"/>
      <c r="Z87" s="1"/>
      <c r="AA87" s="1"/>
      <c r="AB87" s="1"/>
    </row>
    <row r="88" spans="1:30" ht="25.5" hidden="1" outlineLevel="1">
      <c r="A88" s="1"/>
      <c r="B88" s="1"/>
      <c r="C88" s="1"/>
      <c r="D88" s="925" t="s">
        <v>231</v>
      </c>
      <c r="E88" s="1"/>
      <c r="F88" s="1"/>
      <c r="G88" s="1"/>
      <c r="H88" s="1"/>
      <c r="I88" s="1"/>
      <c r="J88" s="1"/>
      <c r="K88" s="1"/>
      <c r="L88" s="4"/>
      <c r="M88" s="1"/>
      <c r="N88" s="1"/>
      <c r="O88" s="1"/>
      <c r="P88" s="1"/>
      <c r="Q88" s="1"/>
      <c r="R88" s="1"/>
      <c r="S88" s="1"/>
      <c r="T88" s="1"/>
      <c r="U88" s="1"/>
      <c r="V88" s="883"/>
      <c r="W88" s="1"/>
      <c r="X88" s="1"/>
      <c r="Y88" s="1"/>
      <c r="Z88" s="1"/>
      <c r="AA88" s="1"/>
      <c r="AB88" s="1"/>
    </row>
    <row r="89" spans="1:30" ht="25.5" hidden="1" outlineLevel="1">
      <c r="A89" s="1"/>
      <c r="B89" s="1"/>
      <c r="C89" s="1"/>
      <c r="D89" s="925" t="s">
        <v>231</v>
      </c>
      <c r="E89" s="1"/>
      <c r="F89" s="1"/>
      <c r="G89" s="1"/>
      <c r="H89" s="1"/>
      <c r="I89" s="1"/>
      <c r="J89" s="1"/>
      <c r="K89" s="1"/>
      <c r="L89" s="4"/>
      <c r="M89" s="1"/>
      <c r="N89" s="1"/>
      <c r="O89" s="1"/>
      <c r="P89" s="1"/>
      <c r="Q89" s="1"/>
      <c r="R89" s="1"/>
      <c r="S89" s="1"/>
      <c r="T89" s="1"/>
      <c r="U89" s="1"/>
      <c r="V89" s="883"/>
      <c r="W89" s="1"/>
      <c r="X89" s="1"/>
      <c r="Y89" s="1"/>
      <c r="Z89" s="1"/>
      <c r="AA89" s="1"/>
      <c r="AB89" s="1"/>
    </row>
    <row r="90" spans="1:30" hidden="1" outlineLevel="1">
      <c r="A90" s="1"/>
      <c r="B90" s="1"/>
      <c r="C90" s="1"/>
      <c r="D90" s="925" t="s">
        <v>232</v>
      </c>
      <c r="E90" s="1"/>
      <c r="F90" s="1"/>
      <c r="G90" s="1"/>
      <c r="H90" s="1"/>
      <c r="I90" s="1"/>
      <c r="J90" s="1"/>
      <c r="K90" s="1"/>
      <c r="L90" s="4"/>
      <c r="M90" s="1"/>
      <c r="N90" s="1"/>
      <c r="O90" s="1"/>
      <c r="P90" s="1"/>
      <c r="Q90" s="1"/>
      <c r="R90" s="1"/>
      <c r="S90" s="1"/>
      <c r="T90" s="1"/>
      <c r="U90" s="1"/>
      <c r="V90" s="883"/>
      <c r="W90" s="1"/>
      <c r="X90" s="1"/>
      <c r="Y90" s="1"/>
      <c r="Z90" s="1"/>
      <c r="AA90" s="1"/>
      <c r="AB90" s="1"/>
    </row>
    <row r="91" spans="1:30" ht="25.5" hidden="1" outlineLevel="1">
      <c r="A91" s="1"/>
      <c r="B91" s="1"/>
      <c r="C91" s="1"/>
      <c r="D91" s="925" t="s">
        <v>233</v>
      </c>
      <c r="E91" s="1"/>
      <c r="F91" s="1"/>
      <c r="G91" s="1"/>
      <c r="H91" s="1"/>
      <c r="I91" s="1"/>
      <c r="J91" s="1"/>
      <c r="K91" s="1"/>
      <c r="L91" s="4"/>
      <c r="M91" s="1"/>
      <c r="N91" s="1"/>
      <c r="O91" s="1"/>
      <c r="P91" s="1"/>
      <c r="Q91" s="1"/>
      <c r="R91" s="1"/>
      <c r="S91" s="1"/>
      <c r="T91" s="1"/>
      <c r="U91" s="1"/>
      <c r="V91" s="883"/>
      <c r="W91" s="1"/>
      <c r="X91" s="1"/>
      <c r="Y91" s="1"/>
      <c r="Z91" s="1"/>
      <c r="AA91" s="1"/>
      <c r="AB91" s="1"/>
    </row>
    <row r="92" spans="1:30" hidden="1" outlineLevel="1">
      <c r="A92" s="1"/>
      <c r="B92" s="1"/>
      <c r="C92" s="1"/>
      <c r="D92" s="925" t="s">
        <v>234</v>
      </c>
      <c r="E92" s="1"/>
      <c r="F92" s="1"/>
      <c r="G92" s="1"/>
      <c r="H92" s="1"/>
      <c r="I92" s="1"/>
      <c r="J92" s="1"/>
      <c r="K92" s="1"/>
      <c r="L92" s="4"/>
      <c r="M92" s="1"/>
      <c r="N92" s="1"/>
      <c r="O92" s="1"/>
      <c r="P92" s="1"/>
      <c r="Q92" s="1"/>
      <c r="R92" s="1"/>
      <c r="S92" s="1"/>
      <c r="T92" s="1"/>
      <c r="U92" s="1"/>
      <c r="V92" s="883"/>
      <c r="W92" s="1"/>
      <c r="X92" s="1"/>
      <c r="Y92" s="1"/>
      <c r="Z92" s="1"/>
      <c r="AA92" s="1"/>
      <c r="AB92" s="1"/>
    </row>
    <row r="93" spans="1:30" hidden="1" outlineLevel="1">
      <c r="A93" s="1"/>
      <c r="B93" s="1"/>
      <c r="C93" s="1"/>
      <c r="D93" s="925" t="s">
        <v>235</v>
      </c>
      <c r="E93" s="1"/>
      <c r="F93" s="1"/>
      <c r="G93" s="1"/>
      <c r="H93" s="1"/>
      <c r="I93" s="1"/>
      <c r="J93" s="1"/>
      <c r="K93" s="1"/>
      <c r="L93" s="4"/>
      <c r="M93" s="1"/>
      <c r="N93" s="1"/>
      <c r="O93" s="1"/>
      <c r="P93" s="1"/>
      <c r="Q93" s="1"/>
      <c r="R93" s="1"/>
      <c r="S93" s="1"/>
      <c r="T93" s="1"/>
      <c r="U93" s="1"/>
      <c r="V93" s="883"/>
      <c r="W93" s="1"/>
      <c r="X93" s="1"/>
      <c r="Y93" s="1"/>
      <c r="Z93" s="1"/>
      <c r="AA93" s="1"/>
      <c r="AB93" s="1"/>
    </row>
    <row r="94" spans="1:30" ht="13.5" customHeight="1">
      <c r="A94" s="1">
        <v>8</v>
      </c>
      <c r="B94" s="937" t="s">
        <v>187</v>
      </c>
      <c r="C94" s="938" t="s">
        <v>1007</v>
      </c>
      <c r="D94" s="944" t="s">
        <v>1009</v>
      </c>
      <c r="E94" s="940">
        <v>15.161</v>
      </c>
      <c r="F94" s="939" t="s">
        <v>176</v>
      </c>
      <c r="G94" s="941"/>
      <c r="H94" s="881">
        <f>ROUND(E94*G94, 2)</f>
        <v>0</v>
      </c>
      <c r="I94" s="1"/>
      <c r="J94" s="881">
        <f>ROUND(H94+I94,2)</f>
        <v>0</v>
      </c>
      <c r="K94" s="942">
        <v>2.5000000000000001E-4</v>
      </c>
      <c r="L94" s="4">
        <f>ROUND(K94*E94,5)</f>
        <v>3.79E-3</v>
      </c>
      <c r="M94" s="1"/>
      <c r="N94" s="1"/>
      <c r="O94" s="1"/>
      <c r="P94" s="1"/>
      <c r="Q94" s="1"/>
      <c r="R94" s="1"/>
      <c r="S94" s="1"/>
      <c r="T94" s="1"/>
      <c r="U94" s="1"/>
      <c r="V94" s="46" t="s">
        <v>171</v>
      </c>
      <c r="W94" s="1"/>
      <c r="X94" s="1"/>
      <c r="Y94" s="1"/>
      <c r="Z94" s="1"/>
      <c r="AA94" s="1"/>
      <c r="AB94" s="1"/>
    </row>
    <row r="95" spans="1:30" collapsed="1">
      <c r="A95" s="39">
        <v>9</v>
      </c>
      <c r="B95" s="40" t="s">
        <v>187</v>
      </c>
      <c r="C95" s="41" t="s">
        <v>493</v>
      </c>
      <c r="D95" s="62" t="s">
        <v>239</v>
      </c>
      <c r="E95" s="43">
        <v>105.36499999999999</v>
      </c>
      <c r="F95" s="42" t="s">
        <v>176</v>
      </c>
      <c r="G95" s="44"/>
      <c r="H95" s="44">
        <f>ROUND(E95*G95, 2)</f>
        <v>0</v>
      </c>
      <c r="I95" s="1"/>
      <c r="J95" s="44">
        <f>ROUND(H95+I95,2)</f>
        <v>0</v>
      </c>
      <c r="K95" s="45">
        <v>1.0869999999999999E-2</v>
      </c>
      <c r="L95" s="4">
        <f>ROUND(K95*E95,5)</f>
        <v>1.1453199999999999</v>
      </c>
      <c r="M95" s="1"/>
      <c r="N95" s="1"/>
      <c r="O95" s="42">
        <v>20</v>
      </c>
      <c r="P95" s="42" t="s">
        <v>169</v>
      </c>
      <c r="Q95" s="1"/>
      <c r="R95" s="1"/>
      <c r="S95" s="1"/>
      <c r="T95" s="1"/>
      <c r="U95" s="1"/>
      <c r="V95" s="46" t="s">
        <v>33</v>
      </c>
      <c r="W95" s="43">
        <v>132.02199999999999</v>
      </c>
      <c r="X95" s="1"/>
      <c r="Y95" s="1"/>
      <c r="Z95" s="42" t="s">
        <v>218</v>
      </c>
      <c r="AA95" s="1"/>
      <c r="AB95" s="42" t="s">
        <v>22</v>
      </c>
    </row>
    <row r="96" spans="1:30" hidden="1" outlineLevel="1">
      <c r="A96" s="1"/>
      <c r="B96" s="1"/>
      <c r="C96" s="1"/>
      <c r="D96" s="62" t="s">
        <v>240</v>
      </c>
      <c r="E96" s="1"/>
      <c r="F96" s="1"/>
      <c r="G96" s="1"/>
      <c r="H96" s="1"/>
      <c r="I96" s="1"/>
      <c r="J96" s="1"/>
      <c r="K96" s="1"/>
      <c r="L96" s="4"/>
      <c r="M96" s="1"/>
      <c r="N96" s="1"/>
      <c r="O96" s="1"/>
      <c r="P96" s="1"/>
      <c r="Q96" s="1"/>
      <c r="R96" s="1"/>
      <c r="S96" s="1"/>
      <c r="T96" s="1"/>
      <c r="U96" s="1"/>
      <c r="V96" s="46" t="s">
        <v>171</v>
      </c>
      <c r="W96" s="1"/>
      <c r="X96" s="1"/>
      <c r="Y96" s="1"/>
      <c r="Z96" s="1"/>
      <c r="AA96" s="1"/>
      <c r="AB96" s="1"/>
    </row>
    <row r="97" spans="1:28" hidden="1" outlineLevel="1">
      <c r="A97" s="1"/>
      <c r="B97" s="1"/>
      <c r="C97" s="1"/>
      <c r="D97" s="62" t="s">
        <v>241</v>
      </c>
      <c r="E97" s="1"/>
      <c r="F97" s="1"/>
      <c r="G97" s="1"/>
      <c r="H97" s="1"/>
      <c r="I97" s="1"/>
      <c r="J97" s="1"/>
      <c r="K97" s="1"/>
      <c r="L97" s="4"/>
      <c r="M97" s="1"/>
      <c r="N97" s="1"/>
      <c r="O97" s="1"/>
      <c r="P97" s="1"/>
      <c r="Q97" s="1"/>
      <c r="R97" s="1"/>
      <c r="S97" s="1"/>
      <c r="T97" s="1"/>
      <c r="U97" s="1"/>
      <c r="V97" s="46" t="s">
        <v>171</v>
      </c>
      <c r="W97" s="1"/>
      <c r="X97" s="1"/>
      <c r="Y97" s="1"/>
      <c r="Z97" s="1"/>
      <c r="AA97" s="1"/>
      <c r="AB97" s="1"/>
    </row>
    <row r="98" spans="1:28" hidden="1" outlineLevel="1">
      <c r="A98" s="1"/>
      <c r="B98" s="1"/>
      <c r="C98" s="1"/>
      <c r="D98" s="62" t="s">
        <v>242</v>
      </c>
      <c r="E98" s="1"/>
      <c r="F98" s="1"/>
      <c r="G98" s="1"/>
      <c r="H98" s="1"/>
      <c r="I98" s="1"/>
      <c r="J98" s="1"/>
      <c r="K98" s="1"/>
      <c r="L98" s="4"/>
      <c r="M98" s="1"/>
      <c r="N98" s="1"/>
      <c r="O98" s="1"/>
      <c r="P98" s="1"/>
      <c r="Q98" s="1"/>
      <c r="R98" s="1"/>
      <c r="S98" s="1"/>
      <c r="T98" s="1"/>
      <c r="U98" s="1"/>
      <c r="V98" s="46" t="s">
        <v>171</v>
      </c>
      <c r="W98" s="1"/>
      <c r="X98" s="1"/>
      <c r="Y98" s="1"/>
      <c r="Z98" s="1"/>
      <c r="AA98" s="1"/>
      <c r="AB98" s="1"/>
    </row>
    <row r="99" spans="1:28" hidden="1" outlineLevel="1">
      <c r="A99" s="1"/>
      <c r="B99" s="927" t="s">
        <v>187</v>
      </c>
      <c r="C99" s="928" t="s">
        <v>1007</v>
      </c>
      <c r="D99" s="933" t="s">
        <v>1008</v>
      </c>
      <c r="E99" s="930">
        <v>15.161</v>
      </c>
      <c r="F99" s="929" t="s">
        <v>176</v>
      </c>
      <c r="G99" s="931"/>
      <c r="H99" s="881">
        <f>ROUND(E99*G99, 2)</f>
        <v>0</v>
      </c>
      <c r="I99" s="1"/>
      <c r="J99" s="881">
        <f>ROUND(H99+I99,2)</f>
        <v>0</v>
      </c>
      <c r="K99" s="932">
        <v>2.5000000000000001E-4</v>
      </c>
      <c r="L99" s="932">
        <v>3.7902499999999998E-3</v>
      </c>
      <c r="M99" s="1"/>
      <c r="N99" s="1"/>
      <c r="O99" s="1"/>
      <c r="P99" s="1"/>
      <c r="Q99" s="1"/>
      <c r="R99" s="1"/>
      <c r="S99" s="1"/>
      <c r="T99" s="1"/>
      <c r="U99" s="1"/>
      <c r="V99" s="46" t="s">
        <v>171</v>
      </c>
      <c r="W99" s="1"/>
      <c r="X99" s="1"/>
      <c r="Y99" s="1"/>
      <c r="Z99" s="1"/>
      <c r="AA99" s="1"/>
      <c r="AB99" s="1"/>
    </row>
    <row r="100" spans="1:28" ht="25.5" collapsed="1">
      <c r="A100" s="39">
        <v>10</v>
      </c>
      <c r="B100" s="40" t="s">
        <v>187</v>
      </c>
      <c r="C100" s="41" t="s">
        <v>494</v>
      </c>
      <c r="D100" s="62" t="s">
        <v>243</v>
      </c>
      <c r="E100" s="43">
        <v>24.33</v>
      </c>
      <c r="F100" s="42" t="s">
        <v>176</v>
      </c>
      <c r="G100" s="44"/>
      <c r="H100" s="44">
        <f>ROUND(E100*G100, 2)</f>
        <v>0</v>
      </c>
      <c r="I100" s="1"/>
      <c r="J100" s="44">
        <f>ROUND(H100+I100,2)</f>
        <v>0</v>
      </c>
      <c r="K100" s="45">
        <v>9.0399999999999994E-3</v>
      </c>
      <c r="L100" s="4">
        <f>ROUND(K100*E100,5)</f>
        <v>0.21994</v>
      </c>
      <c r="M100" s="1"/>
      <c r="N100" s="1"/>
      <c r="O100" s="42">
        <v>20</v>
      </c>
      <c r="P100" s="42" t="s">
        <v>169</v>
      </c>
      <c r="Q100" s="1"/>
      <c r="R100" s="1"/>
      <c r="S100" s="1"/>
      <c r="T100" s="1"/>
      <c r="U100" s="1"/>
      <c r="V100" s="46" t="s">
        <v>33</v>
      </c>
      <c r="W100" s="43">
        <v>32.917999999999999</v>
      </c>
      <c r="X100" s="1"/>
      <c r="Y100" s="1"/>
      <c r="Z100" s="42" t="s">
        <v>218</v>
      </c>
      <c r="AA100" s="1"/>
      <c r="AB100" s="42" t="s">
        <v>22</v>
      </c>
    </row>
    <row r="101" spans="1:28" hidden="1" outlineLevel="1">
      <c r="A101" s="1"/>
      <c r="B101" s="1"/>
      <c r="C101" s="1"/>
      <c r="D101" s="62" t="s">
        <v>244</v>
      </c>
      <c r="E101" s="1"/>
      <c r="F101" s="1"/>
      <c r="G101" s="1"/>
      <c r="H101" s="1"/>
      <c r="I101" s="1"/>
      <c r="J101" s="1"/>
      <c r="K101" s="1"/>
      <c r="L101" s="4"/>
      <c r="M101" s="1"/>
      <c r="N101" s="1"/>
      <c r="O101" s="1"/>
      <c r="P101" s="1"/>
      <c r="Q101" s="1"/>
      <c r="R101" s="1"/>
      <c r="S101" s="1"/>
      <c r="T101" s="1"/>
      <c r="U101" s="1"/>
      <c r="V101" s="46" t="s">
        <v>171</v>
      </c>
      <c r="W101" s="1"/>
      <c r="X101" s="1"/>
      <c r="Y101" s="1"/>
      <c r="Z101" s="1"/>
      <c r="AA101" s="1"/>
      <c r="AB101" s="1"/>
    </row>
    <row r="102" spans="1:28" hidden="1" outlineLevel="1">
      <c r="A102" s="1"/>
      <c r="B102" s="1"/>
      <c r="C102" s="1"/>
      <c r="D102" s="62" t="s">
        <v>245</v>
      </c>
      <c r="E102" s="1"/>
      <c r="F102" s="1"/>
      <c r="G102" s="1"/>
      <c r="H102" s="1"/>
      <c r="I102" s="1"/>
      <c r="J102" s="1"/>
      <c r="K102" s="1"/>
      <c r="L102" s="4"/>
      <c r="M102" s="1"/>
      <c r="N102" s="1"/>
      <c r="O102" s="1"/>
      <c r="P102" s="1"/>
      <c r="Q102" s="1"/>
      <c r="R102" s="1"/>
      <c r="S102" s="1"/>
      <c r="T102" s="1"/>
      <c r="U102" s="1"/>
      <c r="V102" s="46" t="s">
        <v>171</v>
      </c>
      <c r="W102" s="1"/>
      <c r="X102" s="1"/>
      <c r="Y102" s="1"/>
      <c r="Z102" s="1"/>
      <c r="AA102" s="1"/>
      <c r="AB102" s="1"/>
    </row>
    <row r="103" spans="1:28" collapsed="1">
      <c r="A103" s="39">
        <v>11</v>
      </c>
      <c r="B103" s="40" t="s">
        <v>187</v>
      </c>
      <c r="C103" s="41" t="s">
        <v>495</v>
      </c>
      <c r="D103" s="62" t="s">
        <v>246</v>
      </c>
      <c r="E103" s="43">
        <v>0</v>
      </c>
      <c r="F103" s="42" t="s">
        <v>168</v>
      </c>
      <c r="G103" s="44"/>
      <c r="H103" s="44">
        <f>ROUND(E103*G103, 2)</f>
        <v>0</v>
      </c>
      <c r="I103" s="1"/>
      <c r="J103" s="44">
        <f>ROUND(H103+I103,2)</f>
        <v>0</v>
      </c>
      <c r="K103" s="45">
        <v>2.42103</v>
      </c>
      <c r="L103" s="4">
        <f>ROUND(K103*E103,5)</f>
        <v>0</v>
      </c>
      <c r="M103" s="1"/>
      <c r="N103" s="1"/>
      <c r="O103" s="42">
        <v>20</v>
      </c>
      <c r="P103" s="42" t="s">
        <v>169</v>
      </c>
      <c r="Q103" s="1"/>
      <c r="R103" s="1"/>
      <c r="S103" s="1"/>
      <c r="T103" s="1"/>
      <c r="U103" s="1"/>
      <c r="V103" s="46" t="s">
        <v>33</v>
      </c>
      <c r="W103" s="43">
        <v>11.749000000000001</v>
      </c>
      <c r="X103" s="1"/>
      <c r="Y103" s="1"/>
      <c r="Z103" s="42" t="s">
        <v>188</v>
      </c>
      <c r="AA103" s="1"/>
      <c r="AB103" s="42" t="s">
        <v>22</v>
      </c>
    </row>
    <row r="104" spans="1:28" hidden="1" outlineLevel="1">
      <c r="A104" s="1"/>
      <c r="B104" s="1"/>
      <c r="C104" s="1"/>
      <c r="D104" s="62" t="s">
        <v>247</v>
      </c>
      <c r="E104" s="1"/>
      <c r="F104" s="1"/>
      <c r="G104" s="1"/>
      <c r="H104" s="1"/>
      <c r="I104" s="1"/>
      <c r="J104" s="1"/>
      <c r="K104" s="1"/>
      <c r="L104" s="4"/>
      <c r="M104" s="1"/>
      <c r="N104" s="1"/>
      <c r="O104" s="1"/>
      <c r="P104" s="1"/>
      <c r="Q104" s="1"/>
      <c r="R104" s="1"/>
      <c r="S104" s="1"/>
      <c r="T104" s="1"/>
      <c r="U104" s="1"/>
      <c r="V104" s="46" t="s">
        <v>171</v>
      </c>
      <c r="W104" s="1"/>
      <c r="X104" s="1"/>
      <c r="Y104" s="1"/>
      <c r="Z104" s="1"/>
      <c r="AA104" s="1"/>
      <c r="AB104" s="1"/>
    </row>
    <row r="105" spans="1:28" collapsed="1">
      <c r="A105" s="39">
        <v>12</v>
      </c>
      <c r="B105" s="40" t="s">
        <v>187</v>
      </c>
      <c r="C105" s="41" t="s">
        <v>496</v>
      </c>
      <c r="D105" s="62" t="s">
        <v>248</v>
      </c>
      <c r="E105" s="43">
        <v>0</v>
      </c>
      <c r="F105" s="42" t="s">
        <v>168</v>
      </c>
      <c r="G105" s="44"/>
      <c r="H105" s="44">
        <f>ROUND(E105*G105, 2)</f>
        <v>0</v>
      </c>
      <c r="I105" s="1"/>
      <c r="J105" s="44">
        <f>ROUND(H105+I105,2)</f>
        <v>0</v>
      </c>
      <c r="K105" s="45">
        <v>2.3793099999999998</v>
      </c>
      <c r="L105" s="4">
        <f>ROUND(K105*E105,5)</f>
        <v>0</v>
      </c>
      <c r="M105" s="1"/>
      <c r="N105" s="1"/>
      <c r="O105" s="42">
        <v>20</v>
      </c>
      <c r="P105" s="42" t="s">
        <v>169</v>
      </c>
      <c r="Q105" s="1"/>
      <c r="R105" s="1"/>
      <c r="S105" s="1"/>
      <c r="T105" s="1"/>
      <c r="U105" s="1"/>
      <c r="V105" s="46" t="s">
        <v>33</v>
      </c>
      <c r="W105" s="43">
        <v>25.943000000000001</v>
      </c>
      <c r="X105" s="1"/>
      <c r="Y105" s="1"/>
      <c r="Z105" s="42" t="s">
        <v>188</v>
      </c>
      <c r="AA105" s="1"/>
      <c r="AB105" s="42" t="s">
        <v>22</v>
      </c>
    </row>
    <row r="106" spans="1:28" hidden="1" outlineLevel="1">
      <c r="A106" s="1"/>
      <c r="B106" s="1"/>
      <c r="C106" s="1"/>
      <c r="D106" s="62" t="s">
        <v>249</v>
      </c>
      <c r="E106" s="1"/>
      <c r="F106" s="1"/>
      <c r="G106" s="1"/>
      <c r="H106" s="1"/>
      <c r="I106" s="1"/>
      <c r="J106" s="1"/>
      <c r="K106" s="1"/>
      <c r="L106" s="4"/>
      <c r="M106" s="1"/>
      <c r="N106" s="1"/>
      <c r="O106" s="1"/>
      <c r="P106" s="1"/>
      <c r="Q106" s="1"/>
      <c r="R106" s="1"/>
      <c r="S106" s="1"/>
      <c r="T106" s="1"/>
      <c r="U106" s="1"/>
      <c r="V106" s="46" t="s">
        <v>171</v>
      </c>
      <c r="W106" s="1"/>
      <c r="X106" s="1"/>
      <c r="Y106" s="1"/>
      <c r="Z106" s="1"/>
      <c r="AA106" s="1"/>
      <c r="AB106" s="1"/>
    </row>
    <row r="107" spans="1:28" hidden="1" outlineLevel="1">
      <c r="A107" s="1"/>
      <c r="B107" s="1"/>
      <c r="C107" s="1"/>
      <c r="D107" s="62" t="s">
        <v>192</v>
      </c>
      <c r="E107" s="1"/>
      <c r="F107" s="1"/>
      <c r="G107" s="1"/>
      <c r="H107" s="1"/>
      <c r="I107" s="1"/>
      <c r="J107" s="1"/>
      <c r="K107" s="1"/>
      <c r="L107" s="4"/>
      <c r="M107" s="1"/>
      <c r="N107" s="1"/>
      <c r="O107" s="1"/>
      <c r="P107" s="1"/>
      <c r="Q107" s="1"/>
      <c r="R107" s="1"/>
      <c r="S107" s="1"/>
      <c r="T107" s="1"/>
      <c r="U107" s="1"/>
      <c r="V107" s="46" t="s">
        <v>171</v>
      </c>
      <c r="W107" s="1"/>
      <c r="X107" s="1"/>
      <c r="Y107" s="1"/>
      <c r="Z107" s="1"/>
      <c r="AA107" s="1"/>
      <c r="AB107" s="1"/>
    </row>
    <row r="108" spans="1:28">
      <c r="A108" s="39">
        <v>13</v>
      </c>
      <c r="B108" s="40" t="s">
        <v>187</v>
      </c>
      <c r="C108" s="41" t="s">
        <v>497</v>
      </c>
      <c r="D108" s="62" t="s">
        <v>250</v>
      </c>
      <c r="E108" s="43">
        <v>0</v>
      </c>
      <c r="F108" s="42" t="s">
        <v>168</v>
      </c>
      <c r="G108" s="44"/>
      <c r="H108" s="44">
        <f>ROUND(E108*G108, 2)</f>
        <v>0</v>
      </c>
      <c r="I108" s="1"/>
      <c r="J108" s="44">
        <f>ROUND(H108+I108,2)</f>
        <v>0</v>
      </c>
      <c r="K108" s="1"/>
      <c r="L108" s="4"/>
      <c r="M108" s="1"/>
      <c r="N108" s="1"/>
      <c r="O108" s="42">
        <v>20</v>
      </c>
      <c r="P108" s="42" t="s">
        <v>169</v>
      </c>
      <c r="Q108" s="1"/>
      <c r="R108" s="1"/>
      <c r="S108" s="1"/>
      <c r="T108" s="1"/>
      <c r="U108" s="1"/>
      <c r="V108" s="46" t="s">
        <v>33</v>
      </c>
      <c r="W108" s="43">
        <v>2.41</v>
      </c>
      <c r="X108" s="1"/>
      <c r="Y108" s="1"/>
      <c r="Z108" s="42" t="s">
        <v>188</v>
      </c>
      <c r="AA108" s="1"/>
      <c r="AB108" s="42" t="s">
        <v>20</v>
      </c>
    </row>
    <row r="109" spans="1:28" collapsed="1">
      <c r="A109" s="39">
        <v>14</v>
      </c>
      <c r="B109" s="40" t="s">
        <v>187</v>
      </c>
      <c r="C109" s="41" t="s">
        <v>498</v>
      </c>
      <c r="D109" s="62" t="s">
        <v>251</v>
      </c>
      <c r="E109" s="43">
        <v>0</v>
      </c>
      <c r="F109" s="42" t="s">
        <v>196</v>
      </c>
      <c r="G109" s="44"/>
      <c r="H109" s="44">
        <f>ROUND(E109*G109, 2)</f>
        <v>0</v>
      </c>
      <c r="I109" s="1"/>
      <c r="J109" s="44">
        <f>ROUND(H109+I109,2)</f>
        <v>0</v>
      </c>
      <c r="K109" s="45">
        <v>0.98900999999999994</v>
      </c>
      <c r="L109" s="4">
        <f>ROUND(K109*E109,5)</f>
        <v>0</v>
      </c>
      <c r="M109" s="1"/>
      <c r="N109" s="1"/>
      <c r="O109" s="42">
        <v>20</v>
      </c>
      <c r="P109" s="42" t="s">
        <v>169</v>
      </c>
      <c r="Q109" s="1"/>
      <c r="R109" s="1"/>
      <c r="S109" s="1"/>
      <c r="T109" s="1"/>
      <c r="U109" s="1"/>
      <c r="V109" s="46" t="s">
        <v>33</v>
      </c>
      <c r="W109" s="43">
        <v>7.6920000000000002</v>
      </c>
      <c r="X109" s="1"/>
      <c r="Y109" s="1"/>
      <c r="Z109" s="42" t="s">
        <v>188</v>
      </c>
      <c r="AA109" s="1"/>
      <c r="AB109" s="42" t="s">
        <v>22</v>
      </c>
    </row>
    <row r="110" spans="1:28" hidden="1" outlineLevel="1">
      <c r="A110" s="1"/>
      <c r="B110" s="1"/>
      <c r="C110" s="1"/>
      <c r="D110" s="62" t="s">
        <v>252</v>
      </c>
      <c r="E110" s="1"/>
      <c r="F110" s="1"/>
      <c r="G110" s="1"/>
      <c r="H110" s="1"/>
      <c r="I110" s="1"/>
      <c r="J110" s="1"/>
      <c r="K110" s="1"/>
      <c r="L110" s="4"/>
      <c r="M110" s="1"/>
      <c r="N110" s="1"/>
      <c r="O110" s="1"/>
      <c r="P110" s="1"/>
      <c r="Q110" s="1"/>
      <c r="R110" s="1"/>
      <c r="S110" s="1"/>
      <c r="T110" s="1"/>
      <c r="U110" s="1"/>
      <c r="V110" s="46" t="s">
        <v>171</v>
      </c>
      <c r="W110" s="1"/>
      <c r="X110" s="1"/>
      <c r="Y110" s="1"/>
      <c r="Z110" s="1"/>
      <c r="AA110" s="1"/>
      <c r="AB110" s="1"/>
    </row>
    <row r="111" spans="1:28" hidden="1" outlineLevel="1">
      <c r="A111" s="1"/>
      <c r="B111" s="1"/>
      <c r="C111" s="1"/>
      <c r="D111" s="62" t="s">
        <v>253</v>
      </c>
      <c r="E111" s="1"/>
      <c r="F111" s="1"/>
      <c r="G111" s="1"/>
      <c r="H111" s="1"/>
      <c r="I111" s="1"/>
      <c r="J111" s="1"/>
      <c r="K111" s="1"/>
      <c r="L111" s="4"/>
      <c r="M111" s="1"/>
      <c r="N111" s="1"/>
      <c r="O111" s="1"/>
      <c r="P111" s="1"/>
      <c r="Q111" s="1"/>
      <c r="R111" s="1"/>
      <c r="S111" s="1"/>
      <c r="T111" s="1"/>
      <c r="U111" s="1"/>
      <c r="V111" s="46" t="s">
        <v>171</v>
      </c>
      <c r="W111" s="1"/>
      <c r="X111" s="1"/>
      <c r="Y111" s="1"/>
      <c r="Z111" s="1"/>
      <c r="AA111" s="1"/>
      <c r="AB111" s="1"/>
    </row>
    <row r="112" spans="1:28" hidden="1" outlineLevel="1">
      <c r="A112" s="1"/>
      <c r="B112" s="1"/>
      <c r="C112" s="1"/>
      <c r="D112" s="62" t="s">
        <v>192</v>
      </c>
      <c r="E112" s="1"/>
      <c r="F112" s="1"/>
      <c r="G112" s="1"/>
      <c r="H112" s="1"/>
      <c r="I112" s="1"/>
      <c r="J112" s="1"/>
      <c r="K112" s="1"/>
      <c r="L112" s="4"/>
      <c r="M112" s="1"/>
      <c r="N112" s="1"/>
      <c r="O112" s="1"/>
      <c r="P112" s="1"/>
      <c r="Q112" s="1"/>
      <c r="R112" s="1"/>
      <c r="S112" s="1"/>
      <c r="T112" s="1"/>
      <c r="U112" s="1"/>
      <c r="V112" s="46" t="s">
        <v>171</v>
      </c>
      <c r="W112" s="1"/>
      <c r="X112" s="1"/>
      <c r="Y112" s="1"/>
      <c r="Z112" s="1"/>
      <c r="AA112" s="1"/>
      <c r="AB112" s="1"/>
    </row>
    <row r="113" spans="1:28" collapsed="1">
      <c r="A113" s="39">
        <v>15</v>
      </c>
      <c r="B113" s="40" t="s">
        <v>187</v>
      </c>
      <c r="C113" s="41" t="s">
        <v>499</v>
      </c>
      <c r="D113" s="62" t="s">
        <v>254</v>
      </c>
      <c r="E113" s="43">
        <v>0</v>
      </c>
      <c r="F113" s="42" t="s">
        <v>168</v>
      </c>
      <c r="G113" s="44"/>
      <c r="H113" s="44">
        <f>ROUND(E113*G113, 2)</f>
        <v>0</v>
      </c>
      <c r="I113" s="1"/>
      <c r="J113" s="44">
        <f>ROUND(H113+I113,2)</f>
        <v>0</v>
      </c>
      <c r="K113" s="45">
        <v>1.837</v>
      </c>
      <c r="L113" s="4">
        <f>ROUND(K113*E113,5)</f>
        <v>0</v>
      </c>
      <c r="M113" s="1"/>
      <c r="N113" s="1"/>
      <c r="O113" s="42">
        <v>20</v>
      </c>
      <c r="P113" s="42" t="s">
        <v>169</v>
      </c>
      <c r="Q113" s="1"/>
      <c r="R113" s="1"/>
      <c r="S113" s="1"/>
      <c r="T113" s="1"/>
      <c r="U113" s="1"/>
      <c r="V113" s="46" t="s">
        <v>33</v>
      </c>
      <c r="W113" s="43">
        <v>84.578000000000003</v>
      </c>
      <c r="X113" s="1"/>
      <c r="Y113" s="1"/>
      <c r="Z113" s="42" t="s">
        <v>189</v>
      </c>
      <c r="AA113" s="1"/>
      <c r="AB113" s="42" t="s">
        <v>20</v>
      </c>
    </row>
    <row r="114" spans="1:28" hidden="1" outlineLevel="1">
      <c r="A114" s="1"/>
      <c r="B114" s="1"/>
      <c r="C114" s="1"/>
      <c r="D114" s="62" t="s">
        <v>255</v>
      </c>
      <c r="E114" s="1"/>
      <c r="F114" s="1"/>
      <c r="G114" s="1"/>
      <c r="H114" s="1"/>
      <c r="I114" s="1"/>
      <c r="J114" s="1"/>
      <c r="K114" s="1"/>
      <c r="L114" s="4"/>
      <c r="M114" s="1"/>
      <c r="N114" s="1"/>
      <c r="O114" s="1"/>
      <c r="P114" s="1"/>
      <c r="Q114" s="1"/>
      <c r="R114" s="1"/>
      <c r="S114" s="1"/>
      <c r="T114" s="1"/>
      <c r="U114" s="1"/>
      <c r="V114" s="46" t="s">
        <v>171</v>
      </c>
      <c r="W114" s="1"/>
      <c r="X114" s="1"/>
      <c r="Y114" s="1"/>
      <c r="Z114" s="1"/>
      <c r="AA114" s="1"/>
      <c r="AB114" s="1"/>
    </row>
    <row r="115" spans="1:28" hidden="1" outlineLevel="1">
      <c r="A115" s="1"/>
      <c r="B115" s="1"/>
      <c r="C115" s="1"/>
      <c r="D115" s="62" t="s">
        <v>256</v>
      </c>
      <c r="E115" s="1"/>
      <c r="F115" s="1"/>
      <c r="G115" s="1"/>
      <c r="H115" s="1"/>
      <c r="I115" s="1"/>
      <c r="J115" s="1"/>
      <c r="K115" s="1"/>
      <c r="L115" s="4"/>
      <c r="M115" s="1"/>
      <c r="N115" s="1"/>
      <c r="O115" s="1"/>
      <c r="P115" s="1"/>
      <c r="Q115" s="1"/>
      <c r="R115" s="1"/>
      <c r="S115" s="1"/>
      <c r="T115" s="1"/>
      <c r="U115" s="1"/>
      <c r="V115" s="46" t="s">
        <v>171</v>
      </c>
      <c r="W115" s="1"/>
      <c r="X115" s="1"/>
      <c r="Y115" s="1"/>
      <c r="Z115" s="1"/>
      <c r="AA115" s="1"/>
      <c r="AB115" s="1"/>
    </row>
    <row r="116" spans="1:28" hidden="1" outlineLevel="1">
      <c r="A116" s="1"/>
      <c r="B116" s="1"/>
      <c r="C116" s="1"/>
      <c r="D116" s="62" t="s">
        <v>257</v>
      </c>
      <c r="E116" s="1"/>
      <c r="F116" s="1"/>
      <c r="G116" s="1"/>
      <c r="H116" s="1"/>
      <c r="I116" s="1"/>
      <c r="J116" s="1"/>
      <c r="K116" s="1"/>
      <c r="L116" s="4"/>
      <c r="M116" s="1"/>
      <c r="N116" s="1"/>
      <c r="O116" s="1"/>
      <c r="P116" s="1"/>
      <c r="Q116" s="1"/>
      <c r="R116" s="1"/>
      <c r="S116" s="1"/>
      <c r="T116" s="1"/>
      <c r="U116" s="1"/>
      <c r="V116" s="46" t="s">
        <v>171</v>
      </c>
      <c r="W116" s="1"/>
      <c r="X116" s="1"/>
      <c r="Y116" s="1"/>
      <c r="Z116" s="1"/>
      <c r="AA116" s="1"/>
      <c r="AB116" s="1"/>
    </row>
    <row r="117" spans="1:28" hidden="1" outlineLevel="1">
      <c r="A117" s="1"/>
      <c r="B117" s="1"/>
      <c r="C117" s="1"/>
      <c r="D117" s="62" t="s">
        <v>258</v>
      </c>
      <c r="E117" s="1"/>
      <c r="F117" s="1"/>
      <c r="G117" s="1"/>
      <c r="H117" s="1"/>
      <c r="I117" s="1"/>
      <c r="J117" s="1"/>
      <c r="K117" s="1"/>
      <c r="L117" s="4"/>
      <c r="M117" s="1"/>
      <c r="N117" s="1"/>
      <c r="O117" s="1"/>
      <c r="P117" s="1"/>
      <c r="Q117" s="1"/>
      <c r="R117" s="1"/>
      <c r="S117" s="1"/>
      <c r="T117" s="1"/>
      <c r="U117" s="1"/>
      <c r="V117" s="46" t="s">
        <v>171</v>
      </c>
      <c r="W117" s="1"/>
      <c r="X117" s="1"/>
      <c r="Y117" s="1"/>
      <c r="Z117" s="1"/>
      <c r="AA117" s="1"/>
      <c r="AB117" s="1"/>
    </row>
    <row r="118" spans="1:28" hidden="1" outlineLevel="1">
      <c r="A118" s="1"/>
      <c r="B118" s="1"/>
      <c r="C118" s="1"/>
      <c r="D118" s="62" t="s">
        <v>259</v>
      </c>
      <c r="E118" s="1"/>
      <c r="F118" s="1"/>
      <c r="G118" s="1"/>
      <c r="H118" s="1"/>
      <c r="I118" s="1"/>
      <c r="J118" s="1"/>
      <c r="K118" s="1"/>
      <c r="L118" s="4"/>
      <c r="M118" s="1"/>
      <c r="N118" s="1"/>
      <c r="O118" s="1"/>
      <c r="P118" s="1"/>
      <c r="Q118" s="1"/>
      <c r="R118" s="1"/>
      <c r="S118" s="1"/>
      <c r="T118" s="1"/>
      <c r="U118" s="1"/>
      <c r="V118" s="46" t="s">
        <v>171</v>
      </c>
      <c r="W118" s="1"/>
      <c r="X118" s="1"/>
      <c r="Y118" s="1"/>
      <c r="Z118" s="1"/>
      <c r="AA118" s="1"/>
      <c r="AB118" s="1"/>
    </row>
    <row r="119" spans="1:28" hidden="1" outlineLevel="1">
      <c r="A119" s="1"/>
      <c r="B119" s="1"/>
      <c r="C119" s="1"/>
      <c r="D119" s="62" t="s">
        <v>257</v>
      </c>
      <c r="E119" s="1"/>
      <c r="F119" s="1"/>
      <c r="G119" s="1"/>
      <c r="H119" s="1"/>
      <c r="I119" s="1"/>
      <c r="J119" s="1"/>
      <c r="K119" s="1"/>
      <c r="L119" s="4"/>
      <c r="M119" s="1"/>
      <c r="N119" s="1"/>
      <c r="O119" s="1"/>
      <c r="P119" s="1"/>
      <c r="Q119" s="1"/>
      <c r="R119" s="1"/>
      <c r="S119" s="1"/>
      <c r="T119" s="1"/>
      <c r="U119" s="1"/>
      <c r="V119" s="46" t="s">
        <v>171</v>
      </c>
      <c r="W119" s="1"/>
      <c r="X119" s="1"/>
      <c r="Y119" s="1"/>
      <c r="Z119" s="1"/>
      <c r="AA119" s="1"/>
      <c r="AB119" s="1"/>
    </row>
    <row r="120" spans="1:28" hidden="1" outlineLevel="1">
      <c r="A120" s="1"/>
      <c r="B120" s="1"/>
      <c r="C120" s="1"/>
      <c r="D120" s="62" t="s">
        <v>258</v>
      </c>
      <c r="E120" s="1"/>
      <c r="F120" s="1"/>
      <c r="G120" s="1"/>
      <c r="H120" s="1"/>
      <c r="I120" s="1"/>
      <c r="J120" s="1"/>
      <c r="K120" s="1"/>
      <c r="L120" s="4"/>
      <c r="M120" s="1"/>
      <c r="N120" s="1"/>
      <c r="O120" s="1"/>
      <c r="P120" s="1"/>
      <c r="Q120" s="1"/>
      <c r="R120" s="1"/>
      <c r="S120" s="1"/>
      <c r="T120" s="1"/>
      <c r="U120" s="1"/>
      <c r="V120" s="46" t="s">
        <v>171</v>
      </c>
      <c r="W120" s="1"/>
      <c r="X120" s="1"/>
      <c r="Y120" s="1"/>
      <c r="Z120" s="1"/>
      <c r="AA120" s="1"/>
      <c r="AB120" s="1"/>
    </row>
    <row r="121" spans="1:28" hidden="1" outlineLevel="1">
      <c r="A121" s="1"/>
      <c r="B121" s="1"/>
      <c r="C121" s="1"/>
      <c r="D121" s="62" t="s">
        <v>260</v>
      </c>
      <c r="E121" s="1"/>
      <c r="F121" s="1"/>
      <c r="G121" s="1"/>
      <c r="H121" s="1"/>
      <c r="I121" s="1"/>
      <c r="J121" s="1"/>
      <c r="K121" s="1"/>
      <c r="L121" s="4"/>
      <c r="M121" s="1"/>
      <c r="N121" s="1"/>
      <c r="O121" s="1"/>
      <c r="P121" s="1"/>
      <c r="Q121" s="1"/>
      <c r="R121" s="1"/>
      <c r="S121" s="1"/>
      <c r="T121" s="1"/>
      <c r="U121" s="1"/>
      <c r="V121" s="46" t="s">
        <v>171</v>
      </c>
      <c r="W121" s="1"/>
      <c r="X121" s="1"/>
      <c r="Y121" s="1"/>
      <c r="Z121" s="1"/>
      <c r="AA121" s="1"/>
      <c r="AB121" s="1"/>
    </row>
    <row r="122" spans="1:28" hidden="1" outlineLevel="1">
      <c r="A122" s="1"/>
      <c r="B122" s="1"/>
      <c r="C122" s="1"/>
      <c r="D122" s="62" t="s">
        <v>259</v>
      </c>
      <c r="E122" s="1"/>
      <c r="F122" s="1"/>
      <c r="G122" s="1"/>
      <c r="H122" s="1"/>
      <c r="I122" s="1"/>
      <c r="J122" s="1"/>
      <c r="K122" s="1"/>
      <c r="L122" s="4"/>
      <c r="M122" s="1"/>
      <c r="N122" s="1"/>
      <c r="O122" s="1"/>
      <c r="P122" s="1"/>
      <c r="Q122" s="1"/>
      <c r="R122" s="1"/>
      <c r="S122" s="1"/>
      <c r="T122" s="1"/>
      <c r="U122" s="1"/>
      <c r="V122" s="46" t="s">
        <v>171</v>
      </c>
      <c r="W122" s="1"/>
      <c r="X122" s="1"/>
      <c r="Y122" s="1"/>
      <c r="Z122" s="1"/>
      <c r="AA122" s="1"/>
      <c r="AB122" s="1"/>
    </row>
    <row r="123" spans="1:28" hidden="1" outlineLevel="1">
      <c r="A123" s="1"/>
      <c r="B123" s="1"/>
      <c r="C123" s="1"/>
      <c r="D123" s="62" t="s">
        <v>261</v>
      </c>
      <c r="E123" s="1"/>
      <c r="F123" s="1"/>
      <c r="G123" s="1"/>
      <c r="H123" s="1"/>
      <c r="I123" s="1"/>
      <c r="J123" s="1"/>
      <c r="K123" s="1"/>
      <c r="L123" s="4"/>
      <c r="M123" s="1"/>
      <c r="N123" s="1"/>
      <c r="O123" s="1"/>
      <c r="P123" s="1"/>
      <c r="Q123" s="1"/>
      <c r="R123" s="1"/>
      <c r="S123" s="1"/>
      <c r="T123" s="1"/>
      <c r="U123" s="1"/>
      <c r="V123" s="46" t="s">
        <v>171</v>
      </c>
      <c r="W123" s="1"/>
      <c r="X123" s="1"/>
      <c r="Y123" s="1"/>
      <c r="Z123" s="1"/>
      <c r="AA123" s="1"/>
      <c r="AB123" s="1"/>
    </row>
    <row r="124" spans="1:28" hidden="1" outlineLevel="1">
      <c r="A124" s="1"/>
      <c r="B124" s="1"/>
      <c r="C124" s="1"/>
      <c r="D124" s="62" t="s">
        <v>262</v>
      </c>
      <c r="E124" s="1"/>
      <c r="F124" s="1"/>
      <c r="G124" s="1"/>
      <c r="H124" s="1"/>
      <c r="I124" s="1"/>
      <c r="J124" s="1"/>
      <c r="K124" s="1"/>
      <c r="L124" s="4"/>
      <c r="M124" s="1"/>
      <c r="N124" s="1"/>
      <c r="O124" s="1"/>
      <c r="P124" s="1"/>
      <c r="Q124" s="1"/>
      <c r="R124" s="1"/>
      <c r="S124" s="1"/>
      <c r="T124" s="1"/>
      <c r="U124" s="1"/>
      <c r="V124" s="46" t="s">
        <v>171</v>
      </c>
      <c r="W124" s="1"/>
      <c r="X124" s="1"/>
      <c r="Y124" s="1"/>
      <c r="Z124" s="1"/>
      <c r="AA124" s="1"/>
      <c r="AB124" s="1"/>
    </row>
    <row r="125" spans="1:28" hidden="1" outlineLevel="1">
      <c r="A125" s="1"/>
      <c r="B125" s="1"/>
      <c r="C125" s="1"/>
      <c r="D125" s="62" t="s">
        <v>263</v>
      </c>
      <c r="E125" s="1"/>
      <c r="F125" s="1"/>
      <c r="G125" s="1"/>
      <c r="H125" s="1"/>
      <c r="I125" s="1"/>
      <c r="J125" s="1"/>
      <c r="K125" s="1"/>
      <c r="L125" s="4"/>
      <c r="M125" s="1"/>
      <c r="N125" s="1"/>
      <c r="O125" s="1"/>
      <c r="P125" s="1"/>
      <c r="Q125" s="1"/>
      <c r="R125" s="1"/>
      <c r="S125" s="1"/>
      <c r="T125" s="1"/>
      <c r="U125" s="1"/>
      <c r="V125" s="46" t="s">
        <v>171</v>
      </c>
      <c r="W125" s="1"/>
      <c r="X125" s="1"/>
      <c r="Y125" s="1"/>
      <c r="Z125" s="1"/>
      <c r="AA125" s="1"/>
      <c r="AB125" s="1"/>
    </row>
    <row r="126" spans="1:28" hidden="1" outlineLevel="1">
      <c r="A126" s="1"/>
      <c r="B126" s="1"/>
      <c r="C126" s="1"/>
      <c r="D126" s="62" t="s">
        <v>263</v>
      </c>
      <c r="E126" s="1"/>
      <c r="F126" s="1"/>
      <c r="G126" s="1"/>
      <c r="H126" s="1"/>
      <c r="I126" s="1"/>
      <c r="J126" s="1"/>
      <c r="K126" s="1"/>
      <c r="L126" s="4"/>
      <c r="M126" s="1"/>
      <c r="N126" s="1"/>
      <c r="O126" s="1"/>
      <c r="P126" s="1"/>
      <c r="Q126" s="1"/>
      <c r="R126" s="1"/>
      <c r="S126" s="1"/>
      <c r="T126" s="1"/>
      <c r="U126" s="1"/>
      <c r="V126" s="46" t="s">
        <v>171</v>
      </c>
      <c r="W126" s="1"/>
      <c r="X126" s="1"/>
      <c r="Y126" s="1"/>
      <c r="Z126" s="1"/>
      <c r="AA126" s="1"/>
      <c r="AB126" s="1"/>
    </row>
    <row r="127" spans="1:28" hidden="1" outlineLevel="1">
      <c r="A127" s="1"/>
      <c r="B127" s="1"/>
      <c r="C127" s="1"/>
      <c r="D127" s="62" t="s">
        <v>264</v>
      </c>
      <c r="E127" s="1"/>
      <c r="F127" s="1"/>
      <c r="G127" s="1"/>
      <c r="H127" s="1"/>
      <c r="I127" s="1"/>
      <c r="J127" s="1"/>
      <c r="K127" s="1"/>
      <c r="L127" s="4"/>
      <c r="M127" s="1"/>
      <c r="N127" s="1"/>
      <c r="O127" s="1"/>
      <c r="P127" s="1"/>
      <c r="Q127" s="1"/>
      <c r="R127" s="1"/>
      <c r="S127" s="1"/>
      <c r="T127" s="1"/>
      <c r="U127" s="1"/>
      <c r="V127" s="46" t="s">
        <v>171</v>
      </c>
      <c r="W127" s="1"/>
      <c r="X127" s="1"/>
      <c r="Y127" s="1"/>
      <c r="Z127" s="1"/>
      <c r="AA127" s="1"/>
      <c r="AB127" s="1"/>
    </row>
    <row r="128" spans="1:28" hidden="1" outlineLevel="1">
      <c r="A128" s="1"/>
      <c r="B128" s="1"/>
      <c r="C128" s="1"/>
      <c r="D128" s="62" t="s">
        <v>262</v>
      </c>
      <c r="E128" s="1"/>
      <c r="F128" s="1"/>
      <c r="G128" s="1"/>
      <c r="H128" s="1"/>
      <c r="I128" s="1"/>
      <c r="J128" s="1"/>
      <c r="K128" s="1"/>
      <c r="L128" s="4"/>
      <c r="M128" s="1"/>
      <c r="N128" s="1"/>
      <c r="O128" s="1"/>
      <c r="P128" s="1"/>
      <c r="Q128" s="1"/>
      <c r="R128" s="1"/>
      <c r="S128" s="1"/>
      <c r="T128" s="1"/>
      <c r="U128" s="1"/>
      <c r="V128" s="46" t="s">
        <v>171</v>
      </c>
      <c r="W128" s="1"/>
      <c r="X128" s="1"/>
      <c r="Y128" s="1"/>
      <c r="Z128" s="1"/>
      <c r="AA128" s="1"/>
      <c r="AB128" s="1"/>
    </row>
    <row r="129" spans="1:30" hidden="1" outlineLevel="1">
      <c r="A129" s="1"/>
      <c r="B129" s="1"/>
      <c r="C129" s="1"/>
      <c r="D129" s="62" t="s">
        <v>265</v>
      </c>
      <c r="E129" s="1"/>
      <c r="F129" s="1"/>
      <c r="G129" s="1"/>
      <c r="H129" s="1"/>
      <c r="I129" s="1"/>
      <c r="J129" s="1"/>
      <c r="K129" s="1"/>
      <c r="L129" s="4"/>
      <c r="M129" s="1"/>
      <c r="N129" s="1"/>
      <c r="O129" s="1"/>
      <c r="P129" s="1"/>
      <c r="Q129" s="1"/>
      <c r="R129" s="1"/>
      <c r="S129" s="1"/>
      <c r="T129" s="1"/>
      <c r="U129" s="1"/>
      <c r="V129" s="46" t="s">
        <v>171</v>
      </c>
      <c r="W129" s="1"/>
      <c r="X129" s="1"/>
      <c r="Y129" s="1"/>
      <c r="Z129" s="1"/>
      <c r="AA129" s="1"/>
      <c r="AB129" s="1"/>
    </row>
    <row r="130" spans="1:30" collapsed="1">
      <c r="A130" s="39">
        <v>16</v>
      </c>
      <c r="B130" s="40" t="s">
        <v>187</v>
      </c>
      <c r="C130" s="41" t="s">
        <v>500</v>
      </c>
      <c r="D130" s="62" t="s">
        <v>266</v>
      </c>
      <c r="E130" s="43">
        <v>66.701999999999998</v>
      </c>
      <c r="F130" s="42" t="s">
        <v>176</v>
      </c>
      <c r="G130" s="44"/>
      <c r="H130" s="44">
        <f>ROUND(E130*G130, 2)</f>
        <v>0</v>
      </c>
      <c r="I130" s="1"/>
      <c r="J130" s="44">
        <f>ROUND(H130+I130,2)</f>
        <v>0</v>
      </c>
      <c r="K130" s="45">
        <v>3.78E-2</v>
      </c>
      <c r="L130" s="4">
        <f>ROUND(K130*E130,5)</f>
        <v>2.5213399999999999</v>
      </c>
      <c r="M130" s="1"/>
      <c r="N130" s="1"/>
      <c r="O130" s="42">
        <v>20</v>
      </c>
      <c r="P130" s="42" t="s">
        <v>169</v>
      </c>
      <c r="Q130" s="1"/>
      <c r="R130" s="1"/>
      <c r="S130" s="1"/>
      <c r="T130" s="1"/>
      <c r="U130" s="1"/>
      <c r="V130" s="46" t="s">
        <v>33</v>
      </c>
      <c r="W130" s="43">
        <v>19.010000000000002</v>
      </c>
      <c r="X130" s="1"/>
      <c r="Y130" s="1"/>
      <c r="Z130" s="42" t="s">
        <v>200</v>
      </c>
      <c r="AA130" s="1"/>
      <c r="AB130" s="42" t="s">
        <v>22</v>
      </c>
    </row>
    <row r="131" spans="1:30" hidden="1" outlineLevel="1">
      <c r="A131" s="1"/>
      <c r="B131" s="1"/>
      <c r="C131" s="1"/>
      <c r="D131" s="62" t="s">
        <v>267</v>
      </c>
      <c r="E131" s="1"/>
      <c r="F131" s="1"/>
      <c r="G131" s="1"/>
      <c r="H131" s="1"/>
      <c r="I131" s="1"/>
      <c r="J131" s="1"/>
      <c r="K131" s="1"/>
      <c r="L131" s="4"/>
      <c r="M131" s="1"/>
      <c r="N131" s="1"/>
      <c r="O131" s="1"/>
      <c r="P131" s="1"/>
      <c r="Q131" s="1"/>
      <c r="R131" s="1"/>
      <c r="S131" s="1"/>
      <c r="T131" s="1"/>
      <c r="U131" s="1"/>
      <c r="V131" s="46" t="s">
        <v>171</v>
      </c>
      <c r="W131" s="1"/>
      <c r="X131" s="1"/>
      <c r="Y131" s="1"/>
      <c r="Z131" s="1"/>
      <c r="AA131" s="1"/>
      <c r="AB131" s="1"/>
    </row>
    <row r="132" spans="1:30" hidden="1" outlineLevel="1">
      <c r="A132" s="1"/>
      <c r="B132" s="1"/>
      <c r="C132" s="1"/>
      <c r="D132" s="62" t="s">
        <v>268</v>
      </c>
      <c r="E132" s="1"/>
      <c r="F132" s="1"/>
      <c r="G132" s="1"/>
      <c r="H132" s="1"/>
      <c r="I132" s="1"/>
      <c r="J132" s="1"/>
      <c r="K132" s="1"/>
      <c r="L132" s="4"/>
      <c r="M132" s="1"/>
      <c r="N132" s="1"/>
      <c r="O132" s="1"/>
      <c r="P132" s="1"/>
      <c r="Q132" s="1"/>
      <c r="R132" s="1"/>
      <c r="S132" s="1"/>
      <c r="T132" s="1"/>
      <c r="U132" s="1"/>
      <c r="V132" s="46" t="s">
        <v>171</v>
      </c>
      <c r="W132" s="1"/>
      <c r="X132" s="1"/>
      <c r="Y132" s="1"/>
      <c r="Z132" s="1"/>
      <c r="AA132" s="1"/>
      <c r="AB132" s="1"/>
    </row>
    <row r="133" spans="1:30" hidden="1" outlineLevel="1">
      <c r="A133" s="1"/>
      <c r="B133" s="1"/>
      <c r="C133" s="1"/>
      <c r="D133" s="62" t="s">
        <v>192</v>
      </c>
      <c r="E133" s="1"/>
      <c r="F133" s="1"/>
      <c r="G133" s="1"/>
      <c r="H133" s="1"/>
      <c r="I133" s="1"/>
      <c r="J133" s="1"/>
      <c r="K133" s="1"/>
      <c r="L133" s="4"/>
      <c r="M133" s="1"/>
      <c r="N133" s="1"/>
      <c r="O133" s="1"/>
      <c r="P133" s="1"/>
      <c r="Q133" s="1"/>
      <c r="R133" s="1"/>
      <c r="S133" s="1"/>
      <c r="T133" s="1"/>
      <c r="U133" s="1"/>
      <c r="V133" s="46" t="s">
        <v>171</v>
      </c>
      <c r="W133" s="1"/>
      <c r="X133" s="1"/>
      <c r="Y133" s="1"/>
      <c r="Z133" s="1"/>
      <c r="AA133" s="1"/>
      <c r="AB133" s="1"/>
    </row>
    <row r="134" spans="1:30">
      <c r="A134" s="39">
        <v>17</v>
      </c>
      <c r="B134" s="40" t="s">
        <v>187</v>
      </c>
      <c r="C134" s="41" t="s">
        <v>501</v>
      </c>
      <c r="D134" s="62" t="s">
        <v>269</v>
      </c>
      <c r="E134" s="43">
        <v>6</v>
      </c>
      <c r="F134" s="42" t="s">
        <v>237</v>
      </c>
      <c r="G134" s="44"/>
      <c r="H134" s="44">
        <f>ROUND(E134*G134, 2)</f>
        <v>0</v>
      </c>
      <c r="I134" s="1"/>
      <c r="J134" s="44">
        <f>ROUND(H134+I134,2)</f>
        <v>0</v>
      </c>
      <c r="K134" s="45">
        <v>3.0400000000000002E-3</v>
      </c>
      <c r="L134" s="4">
        <f>ROUND(K134*E134,5)</f>
        <v>1.8239999999999999E-2</v>
      </c>
      <c r="M134" s="1"/>
      <c r="N134" s="1"/>
      <c r="O134" s="42">
        <v>20</v>
      </c>
      <c r="P134" s="42" t="s">
        <v>169</v>
      </c>
      <c r="Q134" s="1"/>
      <c r="R134" s="1"/>
      <c r="S134" s="1"/>
      <c r="T134" s="1"/>
      <c r="U134" s="1"/>
      <c r="V134" s="46" t="s">
        <v>33</v>
      </c>
      <c r="W134" s="43">
        <v>3.48</v>
      </c>
      <c r="X134" s="1"/>
      <c r="Y134" s="1"/>
      <c r="Z134" s="42" t="s">
        <v>270</v>
      </c>
      <c r="AA134" s="1"/>
      <c r="AB134" s="42" t="s">
        <v>22</v>
      </c>
      <c r="AD134" s="1"/>
    </row>
    <row r="135" spans="1:30">
      <c r="A135" s="39">
        <v>18</v>
      </c>
      <c r="B135" s="40" t="s">
        <v>236</v>
      </c>
      <c r="C135" s="41" t="s">
        <v>502</v>
      </c>
      <c r="D135" s="62" t="s">
        <v>271</v>
      </c>
      <c r="E135" s="43">
        <v>4</v>
      </c>
      <c r="F135" s="42" t="s">
        <v>237</v>
      </c>
      <c r="G135" s="44"/>
      <c r="H135" s="1"/>
      <c r="I135" s="44">
        <f>ROUND(G135*E135,2)</f>
        <v>0</v>
      </c>
      <c r="J135" s="44">
        <f>ROUND(H135+I135,2)</f>
        <v>0</v>
      </c>
      <c r="K135" s="1"/>
      <c r="L135" s="4"/>
      <c r="M135" s="1"/>
      <c r="N135" s="1"/>
      <c r="O135" s="42">
        <v>20</v>
      </c>
      <c r="P135" s="42" t="s">
        <v>169</v>
      </c>
      <c r="Q135" s="1"/>
      <c r="R135" s="1"/>
      <c r="S135" s="1"/>
      <c r="T135" s="1"/>
      <c r="U135" s="1"/>
      <c r="V135" s="46" t="s">
        <v>31</v>
      </c>
      <c r="W135" s="1"/>
      <c r="X135" s="1"/>
      <c r="Y135" s="1"/>
      <c r="Z135" s="42" t="s">
        <v>272</v>
      </c>
      <c r="AA135" s="41" t="s">
        <v>169</v>
      </c>
      <c r="AB135" s="42">
        <v>2</v>
      </c>
      <c r="AD135" s="1"/>
    </row>
    <row r="136" spans="1:30">
      <c r="A136" s="39">
        <v>19</v>
      </c>
      <c r="B136" s="40" t="s">
        <v>236</v>
      </c>
      <c r="C136" s="41" t="s">
        <v>503</v>
      </c>
      <c r="D136" s="62" t="s">
        <v>273</v>
      </c>
      <c r="E136" s="43">
        <v>2</v>
      </c>
      <c r="F136" s="42" t="s">
        <v>237</v>
      </c>
      <c r="G136" s="44"/>
      <c r="H136" s="1"/>
      <c r="I136" s="44">
        <f>ROUND(G136*E136,2)</f>
        <v>0</v>
      </c>
      <c r="J136" s="44">
        <f>ROUND(H136+I136,2)</f>
        <v>0</v>
      </c>
      <c r="K136" s="1"/>
      <c r="L136" s="4"/>
      <c r="M136" s="1"/>
      <c r="N136" s="1"/>
      <c r="O136" s="42">
        <v>20</v>
      </c>
      <c r="P136" s="42" t="s">
        <v>169</v>
      </c>
      <c r="Q136" s="1"/>
      <c r="R136" s="1"/>
      <c r="S136" s="1"/>
      <c r="T136" s="1"/>
      <c r="U136" s="1"/>
      <c r="V136" s="46" t="s">
        <v>31</v>
      </c>
      <c r="W136" s="1"/>
      <c r="X136" s="1"/>
      <c r="Y136" s="1"/>
      <c r="Z136" s="42" t="s">
        <v>272</v>
      </c>
      <c r="AA136" s="41" t="s">
        <v>169</v>
      </c>
      <c r="AB136" s="42">
        <v>2</v>
      </c>
      <c r="AD136" s="1"/>
    </row>
    <row r="137" spans="1:30" collapsed="1">
      <c r="A137" s="39">
        <v>20</v>
      </c>
      <c r="B137" s="40" t="s">
        <v>187</v>
      </c>
      <c r="C137" s="41" t="s">
        <v>504</v>
      </c>
      <c r="D137" s="62" t="s">
        <v>274</v>
      </c>
      <c r="E137" s="43">
        <v>6.4</v>
      </c>
      <c r="F137" s="42" t="s">
        <v>193</v>
      </c>
      <c r="G137" s="44"/>
      <c r="H137" s="44">
        <f>ROUND(E137*G137, 2)</f>
        <v>0</v>
      </c>
      <c r="I137" s="1"/>
      <c r="J137" s="44">
        <f>ROUND(H137+I137,2)</f>
        <v>0</v>
      </c>
      <c r="K137" s="45">
        <v>6.7200000000000003E-3</v>
      </c>
      <c r="L137" s="4">
        <f>ROUND(K137*E137,5)</f>
        <v>4.301E-2</v>
      </c>
      <c r="M137" s="1"/>
      <c r="N137" s="1"/>
      <c r="O137" s="42">
        <v>20</v>
      </c>
      <c r="P137" s="42" t="s">
        <v>169</v>
      </c>
      <c r="Q137" s="1"/>
      <c r="R137" s="1"/>
      <c r="S137" s="1"/>
      <c r="T137" s="1"/>
      <c r="U137" s="1"/>
      <c r="V137" s="46" t="s">
        <v>33</v>
      </c>
      <c r="W137" s="43">
        <v>2.048</v>
      </c>
      <c r="X137" s="1"/>
      <c r="Y137" s="1"/>
      <c r="Z137" s="42" t="s">
        <v>270</v>
      </c>
      <c r="AA137" s="1"/>
      <c r="AB137" s="42" t="s">
        <v>22</v>
      </c>
    </row>
    <row r="138" spans="1:30" hidden="1" outlineLevel="1">
      <c r="A138" s="1"/>
      <c r="B138" s="1"/>
      <c r="C138" s="1"/>
      <c r="D138" s="62" t="s">
        <v>275</v>
      </c>
      <c r="E138" s="1"/>
      <c r="F138" s="1"/>
      <c r="G138" s="1"/>
      <c r="H138" s="1"/>
      <c r="I138" s="1"/>
      <c r="J138" s="1"/>
      <c r="K138" s="1"/>
      <c r="L138" s="4"/>
      <c r="M138" s="1"/>
      <c r="N138" s="1"/>
      <c r="O138" s="1"/>
      <c r="P138" s="1"/>
      <c r="Q138" s="1"/>
      <c r="R138" s="1"/>
      <c r="S138" s="1"/>
      <c r="T138" s="1"/>
      <c r="U138" s="1"/>
      <c r="V138" s="46" t="s">
        <v>171</v>
      </c>
      <c r="W138" s="1"/>
      <c r="X138" s="1"/>
      <c r="Y138" s="1"/>
      <c r="Z138" s="1"/>
      <c r="AA138" s="1"/>
      <c r="AB138" s="1"/>
    </row>
    <row r="139" spans="1:30" s="14" customFormat="1">
      <c r="D139" s="15" t="s">
        <v>276</v>
      </c>
      <c r="E139" s="64"/>
      <c r="H139" s="64">
        <f>SUM(H137+H136+H135+H134+H130+H113+H109+H108+H105+H103+H100+H95+H94+H81+H70+H66+H48+H47+H29+H27)</f>
        <v>0</v>
      </c>
      <c r="I139" s="886">
        <f>SUM(I137+I136+I135+I134+I130+I113+I109+I108+I105+I103+I100+I95+I94+I81+I70+I66+I48+I47+I29+I27)</f>
        <v>0</v>
      </c>
      <c r="J139" s="886">
        <f>SUM(J137+J136+J135+J134+J130+J113+J109+J108+J105+J103+J100+J95+J94+J81+J70+J66+J48+J47+J29+J27)</f>
        <v>0</v>
      </c>
      <c r="L139" s="887">
        <f>SUM(L137+L136+L135+L134+L130+L113+L109+L108+L105+L103+L100+L95+L94+L81+L70+L66+L48+L47+L29+L27)</f>
        <v>6.1047599999999989</v>
      </c>
      <c r="N139" s="888">
        <f>SUM(N137+N136+N135+N134+N130+N113+N109+N108+N105+N103+N100+N95+N94+N81+N70+N66+N48+N47+N29+N27)</f>
        <v>0</v>
      </c>
      <c r="W139" s="66">
        <v>651.399</v>
      </c>
    </row>
    <row r="140" spans="1:30" s="14" customFormat="1">
      <c r="L140" s="873"/>
    </row>
    <row r="141" spans="1:30" s="14" customFormat="1">
      <c r="B141" s="63" t="s">
        <v>277</v>
      </c>
      <c r="L141" s="873"/>
    </row>
    <row r="142" spans="1:30" ht="25.5" collapsed="1">
      <c r="A142" s="39">
        <v>21</v>
      </c>
      <c r="B142" s="40" t="s">
        <v>278</v>
      </c>
      <c r="C142" s="41" t="s">
        <v>505</v>
      </c>
      <c r="D142" s="62" t="s">
        <v>279</v>
      </c>
      <c r="E142" s="43">
        <v>203.744</v>
      </c>
      <c r="F142" s="42" t="s">
        <v>176</v>
      </c>
      <c r="G142" s="44"/>
      <c r="H142" s="44">
        <f>ROUND(E142*G142, 2)</f>
        <v>0</v>
      </c>
      <c r="I142" s="1"/>
      <c r="J142" s="44">
        <f>ROUND(H142+I142,2)</f>
        <v>0</v>
      </c>
      <c r="K142" s="1"/>
      <c r="L142" s="4"/>
      <c r="M142" s="1"/>
      <c r="N142" s="1"/>
      <c r="O142" s="42">
        <v>20</v>
      </c>
      <c r="P142" s="42" t="s">
        <v>169</v>
      </c>
      <c r="Q142" s="1"/>
      <c r="R142" s="1"/>
      <c r="S142" s="1"/>
      <c r="T142" s="1"/>
      <c r="U142" s="1"/>
      <c r="V142" s="46" t="s">
        <v>33</v>
      </c>
      <c r="W142" s="43">
        <v>24.652999999999999</v>
      </c>
      <c r="X142" s="1"/>
      <c r="Y142" s="1"/>
      <c r="Z142" s="42" t="s">
        <v>200</v>
      </c>
      <c r="AA142" s="1"/>
      <c r="AB142" s="42" t="s">
        <v>20</v>
      </c>
    </row>
    <row r="143" spans="1:30" hidden="1" outlineLevel="1">
      <c r="A143" s="1"/>
      <c r="B143" s="1"/>
      <c r="C143" s="1"/>
      <c r="D143" s="62" t="s">
        <v>280</v>
      </c>
      <c r="E143" s="1"/>
      <c r="F143" s="1"/>
      <c r="G143" s="1"/>
      <c r="H143" s="1"/>
      <c r="I143" s="1"/>
      <c r="J143" s="1"/>
      <c r="K143" s="1"/>
      <c r="L143" s="4"/>
      <c r="M143" s="1"/>
      <c r="N143" s="1"/>
      <c r="O143" s="1"/>
      <c r="P143" s="1"/>
      <c r="Q143" s="1"/>
      <c r="R143" s="1"/>
      <c r="S143" s="1"/>
      <c r="T143" s="1"/>
      <c r="U143" s="1"/>
      <c r="V143" s="46" t="s">
        <v>171</v>
      </c>
      <c r="W143" s="1"/>
      <c r="X143" s="1"/>
      <c r="Y143" s="1"/>
      <c r="Z143" s="1"/>
      <c r="AA143" s="1"/>
      <c r="AB143" s="1"/>
    </row>
    <row r="144" spans="1:30" hidden="1" outlineLevel="1">
      <c r="A144" s="1"/>
      <c r="B144" s="1"/>
      <c r="C144" s="1"/>
      <c r="D144" s="62" t="s">
        <v>281</v>
      </c>
      <c r="E144" s="1"/>
      <c r="F144" s="1"/>
      <c r="G144" s="1"/>
      <c r="H144" s="1"/>
      <c r="I144" s="1"/>
      <c r="J144" s="1"/>
      <c r="K144" s="1"/>
      <c r="L144" s="4"/>
      <c r="M144" s="1"/>
      <c r="N144" s="1"/>
      <c r="O144" s="1"/>
      <c r="P144" s="1"/>
      <c r="Q144" s="1"/>
      <c r="R144" s="1"/>
      <c r="S144" s="1"/>
      <c r="T144" s="1"/>
      <c r="U144" s="1"/>
      <c r="V144" s="46" t="s">
        <v>171</v>
      </c>
      <c r="W144" s="1"/>
      <c r="X144" s="1"/>
      <c r="Y144" s="1"/>
      <c r="Z144" s="1"/>
      <c r="AA144" s="1"/>
      <c r="AB144" s="1"/>
    </row>
    <row r="145" spans="1:28" hidden="1" outlineLevel="1">
      <c r="A145" s="1"/>
      <c r="B145" s="1"/>
      <c r="C145" s="1"/>
      <c r="D145" s="62" t="s">
        <v>282</v>
      </c>
      <c r="E145" s="1"/>
      <c r="F145" s="1"/>
      <c r="G145" s="1"/>
      <c r="H145" s="1"/>
      <c r="I145" s="1"/>
      <c r="J145" s="1"/>
      <c r="K145" s="1"/>
      <c r="L145" s="4"/>
      <c r="M145" s="1"/>
      <c r="N145" s="1"/>
      <c r="O145" s="1"/>
      <c r="P145" s="1"/>
      <c r="Q145" s="1"/>
      <c r="R145" s="1"/>
      <c r="S145" s="1"/>
      <c r="T145" s="1"/>
      <c r="U145" s="1"/>
      <c r="V145" s="46" t="s">
        <v>171</v>
      </c>
      <c r="W145" s="1"/>
      <c r="X145" s="1"/>
      <c r="Y145" s="1"/>
      <c r="Z145" s="1"/>
      <c r="AA145" s="1"/>
      <c r="AB145" s="1"/>
    </row>
    <row r="146" spans="1:28" hidden="1" outlineLevel="1">
      <c r="A146" s="1"/>
      <c r="B146" s="1"/>
      <c r="C146" s="1"/>
      <c r="D146" s="62" t="s">
        <v>192</v>
      </c>
      <c r="E146" s="1"/>
      <c r="F146" s="1"/>
      <c r="G146" s="1"/>
      <c r="H146" s="1"/>
      <c r="I146" s="1"/>
      <c r="J146" s="1"/>
      <c r="K146" s="1"/>
      <c r="L146" s="4"/>
      <c r="M146" s="1"/>
      <c r="N146" s="1"/>
      <c r="O146" s="1"/>
      <c r="P146" s="1"/>
      <c r="Q146" s="1"/>
      <c r="R146" s="1"/>
      <c r="S146" s="1"/>
      <c r="T146" s="1"/>
      <c r="U146" s="1"/>
      <c r="V146" s="46" t="s">
        <v>171</v>
      </c>
      <c r="W146" s="1"/>
      <c r="X146" s="1"/>
      <c r="Y146" s="1"/>
      <c r="Z146" s="1"/>
      <c r="AA146" s="1"/>
      <c r="AB146" s="1"/>
    </row>
    <row r="147" spans="1:28" ht="25.5">
      <c r="A147" s="39">
        <v>22</v>
      </c>
      <c r="B147" s="40" t="s">
        <v>278</v>
      </c>
      <c r="C147" s="41" t="s">
        <v>506</v>
      </c>
      <c r="D147" s="62" t="s">
        <v>283</v>
      </c>
      <c r="E147" s="43">
        <v>12224.64</v>
      </c>
      <c r="F147" s="42" t="s">
        <v>176</v>
      </c>
      <c r="G147" s="44"/>
      <c r="H147" s="44">
        <f>ROUND(E147*G147, 2)</f>
        <v>0</v>
      </c>
      <c r="I147" s="1"/>
      <c r="J147" s="44">
        <f>ROUND(H147+I147,2)</f>
        <v>0</v>
      </c>
      <c r="K147" s="1"/>
      <c r="L147" s="4"/>
      <c r="M147" s="1"/>
      <c r="N147" s="1"/>
      <c r="O147" s="42">
        <v>20</v>
      </c>
      <c r="P147" s="42" t="s">
        <v>169</v>
      </c>
      <c r="Q147" s="1"/>
      <c r="R147" s="1"/>
      <c r="S147" s="1"/>
      <c r="T147" s="1"/>
      <c r="U147" s="1"/>
      <c r="V147" s="46" t="s">
        <v>33</v>
      </c>
      <c r="W147" s="1"/>
      <c r="X147" s="1"/>
      <c r="Y147" s="1"/>
      <c r="Z147" s="42" t="s">
        <v>200</v>
      </c>
      <c r="AA147" s="1"/>
      <c r="AB147" s="42" t="s">
        <v>20</v>
      </c>
    </row>
    <row r="148" spans="1:28" ht="25.5">
      <c r="A148" s="39">
        <v>23</v>
      </c>
      <c r="B148" s="40" t="s">
        <v>278</v>
      </c>
      <c r="C148" s="41" t="s">
        <v>507</v>
      </c>
      <c r="D148" s="62" t="s">
        <v>284</v>
      </c>
      <c r="E148" s="43">
        <v>203.744</v>
      </c>
      <c r="F148" s="42" t="s">
        <v>176</v>
      </c>
      <c r="G148" s="44"/>
      <c r="H148" s="44">
        <f>ROUND(E148*G148, 2)</f>
        <v>0</v>
      </c>
      <c r="I148" s="1"/>
      <c r="J148" s="44">
        <f>ROUND(H148+I148,2)</f>
        <v>0</v>
      </c>
      <c r="K148" s="1"/>
      <c r="L148" s="4"/>
      <c r="M148" s="1"/>
      <c r="N148" s="1"/>
      <c r="O148" s="42">
        <v>20</v>
      </c>
      <c r="P148" s="42" t="s">
        <v>169</v>
      </c>
      <c r="Q148" s="1"/>
      <c r="R148" s="1"/>
      <c r="S148" s="1"/>
      <c r="T148" s="1"/>
      <c r="U148" s="1"/>
      <c r="V148" s="46" t="s">
        <v>33</v>
      </c>
      <c r="W148" s="43">
        <v>17.114000000000001</v>
      </c>
      <c r="X148" s="1"/>
      <c r="Y148" s="1"/>
      <c r="Z148" s="42" t="s">
        <v>200</v>
      </c>
      <c r="AA148" s="1"/>
      <c r="AB148" s="42" t="s">
        <v>20</v>
      </c>
    </row>
    <row r="149" spans="1:28" collapsed="1">
      <c r="A149" s="39">
        <v>24</v>
      </c>
      <c r="B149" s="40" t="s">
        <v>187</v>
      </c>
      <c r="C149" s="41" t="s">
        <v>508</v>
      </c>
      <c r="D149" s="62" t="s">
        <v>285</v>
      </c>
      <c r="E149" s="43">
        <v>48.66</v>
      </c>
      <c r="F149" s="42" t="s">
        <v>193</v>
      </c>
      <c r="G149" s="44"/>
      <c r="H149" s="44">
        <f>ROUND(E149*G149, 2)</f>
        <v>0</v>
      </c>
      <c r="I149" s="1"/>
      <c r="J149" s="44">
        <f>ROUND(H149+I149,2)</f>
        <v>0</v>
      </c>
      <c r="K149" s="1"/>
      <c r="L149" s="4"/>
      <c r="M149" s="1"/>
      <c r="N149" s="1"/>
      <c r="O149" s="42">
        <v>20</v>
      </c>
      <c r="P149" s="42" t="s">
        <v>169</v>
      </c>
      <c r="Q149" s="1"/>
      <c r="R149" s="1"/>
      <c r="S149" s="1"/>
      <c r="T149" s="1"/>
      <c r="U149" s="1"/>
      <c r="V149" s="46" t="s">
        <v>33</v>
      </c>
      <c r="W149" s="43">
        <v>9.1479999999999997</v>
      </c>
      <c r="X149" s="1"/>
      <c r="Y149" s="1"/>
      <c r="Z149" s="42" t="s">
        <v>218</v>
      </c>
      <c r="AA149" s="1"/>
      <c r="AB149" s="42" t="s">
        <v>20</v>
      </c>
    </row>
    <row r="150" spans="1:28" hidden="1" outlineLevel="1">
      <c r="A150" s="1"/>
      <c r="B150" s="1"/>
      <c r="C150" s="1"/>
      <c r="D150" s="62" t="s">
        <v>286</v>
      </c>
      <c r="E150" s="1"/>
      <c r="F150" s="1"/>
      <c r="G150" s="1"/>
      <c r="H150" s="1"/>
      <c r="I150" s="1"/>
      <c r="J150" s="1"/>
      <c r="K150" s="1"/>
      <c r="L150" s="4"/>
      <c r="M150" s="1"/>
      <c r="N150" s="1"/>
      <c r="O150" s="1"/>
      <c r="P150" s="1"/>
      <c r="Q150" s="1"/>
      <c r="R150" s="1"/>
      <c r="S150" s="1"/>
      <c r="T150" s="1"/>
      <c r="U150" s="1"/>
      <c r="V150" s="46" t="s">
        <v>171</v>
      </c>
      <c r="W150" s="1"/>
      <c r="X150" s="1"/>
      <c r="Y150" s="1"/>
      <c r="Z150" s="1"/>
      <c r="AA150" s="1"/>
      <c r="AB150" s="1"/>
    </row>
    <row r="151" spans="1:28" collapsed="1">
      <c r="A151" s="39">
        <v>25</v>
      </c>
      <c r="B151" s="40" t="s">
        <v>187</v>
      </c>
      <c r="C151" s="41" t="s">
        <v>509</v>
      </c>
      <c r="D151" s="62" t="s">
        <v>287</v>
      </c>
      <c r="E151" s="43">
        <v>58.58</v>
      </c>
      <c r="F151" s="42" t="s">
        <v>193</v>
      </c>
      <c r="G151" s="44"/>
      <c r="H151" s="44">
        <f>ROUND(E151*G151, 2)</f>
        <v>0</v>
      </c>
      <c r="I151" s="1"/>
      <c r="J151" s="44">
        <f>ROUND(H151+I151,2)</f>
        <v>0</v>
      </c>
      <c r="K151" s="1"/>
      <c r="L151" s="4"/>
      <c r="M151" s="1"/>
      <c r="N151" s="1"/>
      <c r="O151" s="42">
        <v>20</v>
      </c>
      <c r="P151" s="42" t="s">
        <v>169</v>
      </c>
      <c r="Q151" s="1"/>
      <c r="R151" s="1"/>
      <c r="S151" s="1"/>
      <c r="T151" s="1"/>
      <c r="U151" s="1"/>
      <c r="V151" s="46" t="s">
        <v>33</v>
      </c>
      <c r="W151" s="43">
        <v>5.5069999999999997</v>
      </c>
      <c r="X151" s="1"/>
      <c r="Y151" s="1"/>
      <c r="Z151" s="42" t="s">
        <v>218</v>
      </c>
      <c r="AA151" s="1"/>
      <c r="AB151" s="42" t="s">
        <v>20</v>
      </c>
    </row>
    <row r="152" spans="1:28" hidden="1" outlineLevel="1">
      <c r="A152" s="1"/>
      <c r="B152" s="1"/>
      <c r="C152" s="1"/>
      <c r="D152" s="62" t="s">
        <v>288</v>
      </c>
      <c r="E152" s="1"/>
      <c r="F152" s="1"/>
      <c r="G152" s="1"/>
      <c r="H152" s="1"/>
      <c r="I152" s="1"/>
      <c r="J152" s="1"/>
      <c r="K152" s="1"/>
      <c r="L152" s="4"/>
      <c r="M152" s="1"/>
      <c r="N152" s="1"/>
      <c r="O152" s="1"/>
      <c r="P152" s="1"/>
      <c r="Q152" s="1"/>
      <c r="R152" s="1"/>
      <c r="S152" s="1"/>
      <c r="T152" s="1"/>
      <c r="U152" s="1"/>
      <c r="V152" s="46" t="s">
        <v>171</v>
      </c>
      <c r="W152" s="1"/>
      <c r="X152" s="1"/>
      <c r="Y152" s="1"/>
      <c r="Z152" s="1"/>
      <c r="AA152" s="1"/>
      <c r="AB152" s="1"/>
    </row>
    <row r="153" spans="1:28" hidden="1" outlineLevel="1">
      <c r="A153" s="1"/>
      <c r="B153" s="1"/>
      <c r="C153" s="1"/>
      <c r="D153" s="62" t="s">
        <v>286</v>
      </c>
      <c r="E153" s="1"/>
      <c r="F153" s="1"/>
      <c r="G153" s="1"/>
      <c r="H153" s="1"/>
      <c r="I153" s="1"/>
      <c r="J153" s="1"/>
      <c r="K153" s="1"/>
      <c r="L153" s="4"/>
      <c r="M153" s="1"/>
      <c r="N153" s="1"/>
      <c r="O153" s="1"/>
      <c r="P153" s="1"/>
      <c r="Q153" s="1"/>
      <c r="R153" s="1"/>
      <c r="S153" s="1"/>
      <c r="T153" s="1"/>
      <c r="U153" s="1"/>
      <c r="V153" s="46" t="s">
        <v>171</v>
      </c>
      <c r="W153" s="1"/>
      <c r="X153" s="1"/>
      <c r="Y153" s="1"/>
      <c r="Z153" s="1"/>
      <c r="AA153" s="1"/>
      <c r="AB153" s="1"/>
    </row>
    <row r="154" spans="1:28" collapsed="1">
      <c r="A154" s="39">
        <v>26</v>
      </c>
      <c r="B154" s="40" t="s">
        <v>187</v>
      </c>
      <c r="C154" s="41" t="s">
        <v>510</v>
      </c>
      <c r="D154" s="62" t="s">
        <v>289</v>
      </c>
      <c r="E154" s="43">
        <v>47.88</v>
      </c>
      <c r="F154" s="42" t="s">
        <v>193</v>
      </c>
      <c r="G154" s="44"/>
      <c r="H154" s="44">
        <f>ROUND(E154*G154, 2)</f>
        <v>0</v>
      </c>
      <c r="I154" s="1"/>
      <c r="J154" s="44">
        <f>ROUND(H154+I154,2)</f>
        <v>0</v>
      </c>
      <c r="K154" s="1"/>
      <c r="L154" s="4"/>
      <c r="M154" s="1"/>
      <c r="N154" s="1"/>
      <c r="O154" s="42">
        <v>20</v>
      </c>
      <c r="P154" s="42" t="s">
        <v>169</v>
      </c>
      <c r="Q154" s="1"/>
      <c r="R154" s="1"/>
      <c r="S154" s="1"/>
      <c r="T154" s="1"/>
      <c r="U154" s="1"/>
      <c r="V154" s="46" t="s">
        <v>33</v>
      </c>
      <c r="W154" s="43">
        <v>4.5010000000000003</v>
      </c>
      <c r="X154" s="1"/>
      <c r="Y154" s="1"/>
      <c r="Z154" s="42" t="s">
        <v>218</v>
      </c>
      <c r="AA154" s="1"/>
      <c r="AB154" s="42" t="s">
        <v>20</v>
      </c>
    </row>
    <row r="155" spans="1:28" hidden="1" outlineLevel="1">
      <c r="A155" s="1"/>
      <c r="B155" s="1"/>
      <c r="C155" s="1"/>
      <c r="D155" s="62" t="s">
        <v>290</v>
      </c>
      <c r="E155" s="1"/>
      <c r="F155" s="1"/>
      <c r="G155" s="1"/>
      <c r="H155" s="1"/>
      <c r="I155" s="1"/>
      <c r="J155" s="1"/>
      <c r="K155" s="1"/>
      <c r="L155" s="4"/>
      <c r="M155" s="1"/>
      <c r="N155" s="1"/>
      <c r="O155" s="1"/>
      <c r="P155" s="1"/>
      <c r="Q155" s="1"/>
      <c r="R155" s="1"/>
      <c r="S155" s="1"/>
      <c r="T155" s="1"/>
      <c r="U155" s="1"/>
      <c r="V155" s="46" t="s">
        <v>171</v>
      </c>
      <c r="W155" s="1"/>
      <c r="X155" s="1"/>
      <c r="Y155" s="1"/>
      <c r="Z155" s="1"/>
      <c r="AA155" s="1"/>
      <c r="AB155" s="1"/>
    </row>
    <row r="156" spans="1:28" hidden="1" outlineLevel="1">
      <c r="A156" s="1"/>
      <c r="B156" s="1"/>
      <c r="C156" s="1"/>
      <c r="D156" s="62" t="s">
        <v>291</v>
      </c>
      <c r="E156" s="1"/>
      <c r="F156" s="1"/>
      <c r="G156" s="1"/>
      <c r="H156" s="1"/>
      <c r="I156" s="1"/>
      <c r="J156" s="1"/>
      <c r="K156" s="1"/>
      <c r="L156" s="4"/>
      <c r="M156" s="1"/>
      <c r="N156" s="1"/>
      <c r="O156" s="1"/>
      <c r="P156" s="1"/>
      <c r="Q156" s="1"/>
      <c r="R156" s="1"/>
      <c r="S156" s="1"/>
      <c r="T156" s="1"/>
      <c r="U156" s="1"/>
      <c r="V156" s="46" t="s">
        <v>171</v>
      </c>
      <c r="W156" s="1"/>
      <c r="X156" s="1"/>
      <c r="Y156" s="1"/>
      <c r="Z156" s="1"/>
      <c r="AA156" s="1"/>
      <c r="AB156" s="1"/>
    </row>
    <row r="157" spans="1:28" hidden="1" outlineLevel="1">
      <c r="A157" s="1"/>
      <c r="B157" s="1"/>
      <c r="C157" s="1"/>
      <c r="D157" s="62" t="s">
        <v>292</v>
      </c>
      <c r="E157" s="1"/>
      <c r="F157" s="1"/>
      <c r="G157" s="1"/>
      <c r="H157" s="1"/>
      <c r="I157" s="1"/>
      <c r="J157" s="1"/>
      <c r="K157" s="1"/>
      <c r="L157" s="4"/>
      <c r="M157" s="1"/>
      <c r="N157" s="1"/>
      <c r="O157" s="1"/>
      <c r="P157" s="1"/>
      <c r="Q157" s="1"/>
      <c r="R157" s="1"/>
      <c r="S157" s="1"/>
      <c r="T157" s="1"/>
      <c r="U157" s="1"/>
      <c r="V157" s="46" t="s">
        <v>171</v>
      </c>
      <c r="W157" s="1"/>
      <c r="X157" s="1"/>
      <c r="Y157" s="1"/>
      <c r="Z157" s="1"/>
      <c r="AA157" s="1"/>
      <c r="AB157" s="1"/>
    </row>
    <row r="158" spans="1:28" collapsed="1">
      <c r="A158" s="39">
        <v>27</v>
      </c>
      <c r="B158" s="40" t="s">
        <v>187</v>
      </c>
      <c r="C158" s="41" t="s">
        <v>511</v>
      </c>
      <c r="D158" s="62" t="s">
        <v>293</v>
      </c>
      <c r="E158" s="43">
        <v>10.8</v>
      </c>
      <c r="F158" s="42" t="s">
        <v>193</v>
      </c>
      <c r="G158" s="44"/>
      <c r="H158" s="44">
        <f>ROUND(E158*G158, 2)</f>
        <v>0</v>
      </c>
      <c r="I158" s="1"/>
      <c r="J158" s="44">
        <f>ROUND(H158+I158,2)</f>
        <v>0</v>
      </c>
      <c r="K158" s="1"/>
      <c r="L158" s="4"/>
      <c r="M158" s="1"/>
      <c r="N158" s="1"/>
      <c r="O158" s="42">
        <v>20</v>
      </c>
      <c r="P158" s="42" t="s">
        <v>169</v>
      </c>
      <c r="Q158" s="1"/>
      <c r="R158" s="1"/>
      <c r="S158" s="1"/>
      <c r="T158" s="1"/>
      <c r="U158" s="1"/>
      <c r="V158" s="46" t="s">
        <v>33</v>
      </c>
      <c r="W158" s="43">
        <v>1.0149999999999999</v>
      </c>
      <c r="X158" s="1"/>
      <c r="Y158" s="1"/>
      <c r="Z158" s="42" t="s">
        <v>218</v>
      </c>
      <c r="AA158" s="1"/>
      <c r="AB158" s="42" t="s">
        <v>20</v>
      </c>
    </row>
    <row r="159" spans="1:28" hidden="1" outlineLevel="1">
      <c r="A159" s="1"/>
      <c r="B159" s="1"/>
      <c r="C159" s="1"/>
      <c r="D159" s="62" t="s">
        <v>294</v>
      </c>
      <c r="E159" s="1"/>
      <c r="F159" s="1"/>
      <c r="G159" s="1"/>
      <c r="H159" s="1"/>
      <c r="I159" s="1"/>
      <c r="J159" s="1"/>
      <c r="K159" s="1"/>
      <c r="L159" s="4"/>
      <c r="M159" s="1"/>
      <c r="N159" s="1"/>
      <c r="O159" s="1"/>
      <c r="P159" s="1"/>
      <c r="Q159" s="1"/>
      <c r="R159" s="1"/>
      <c r="S159" s="1"/>
      <c r="T159" s="1"/>
      <c r="U159" s="1"/>
      <c r="V159" s="46" t="s">
        <v>171</v>
      </c>
      <c r="W159" s="1"/>
      <c r="X159" s="1"/>
      <c r="Y159" s="1"/>
      <c r="Z159" s="1"/>
      <c r="AA159" s="1"/>
      <c r="AB159" s="1"/>
    </row>
    <row r="160" spans="1:28" hidden="1" outlineLevel="1">
      <c r="A160" s="1"/>
      <c r="B160" s="1"/>
      <c r="C160" s="1"/>
      <c r="D160" s="62" t="s">
        <v>295</v>
      </c>
      <c r="E160" s="1"/>
      <c r="F160" s="1"/>
      <c r="G160" s="1"/>
      <c r="H160" s="1"/>
      <c r="I160" s="1"/>
      <c r="J160" s="1"/>
      <c r="K160" s="1"/>
      <c r="L160" s="4"/>
      <c r="M160" s="1"/>
      <c r="N160" s="1"/>
      <c r="O160" s="1"/>
      <c r="P160" s="1"/>
      <c r="Q160" s="1"/>
      <c r="R160" s="1"/>
      <c r="S160" s="1"/>
      <c r="T160" s="1"/>
      <c r="U160" s="1"/>
      <c r="V160" s="46" t="s">
        <v>171</v>
      </c>
      <c r="W160" s="1"/>
      <c r="X160" s="1"/>
      <c r="Y160" s="1"/>
      <c r="Z160" s="1"/>
      <c r="AA160" s="1"/>
      <c r="AB160" s="1"/>
    </row>
    <row r="161" spans="1:34">
      <c r="A161" s="39">
        <v>28</v>
      </c>
      <c r="B161" s="40" t="s">
        <v>187</v>
      </c>
      <c r="C161" s="41" t="s">
        <v>512</v>
      </c>
      <c r="D161" s="62" t="s">
        <v>296</v>
      </c>
      <c r="E161" s="43">
        <f>SUM(L163)</f>
        <v>6.1476999999999986</v>
      </c>
      <c r="F161" s="42" t="s">
        <v>196</v>
      </c>
      <c r="G161" s="44"/>
      <c r="H161" s="44">
        <f>ROUND(E161*G161, 2)</f>
        <v>0</v>
      </c>
      <c r="I161" s="1"/>
      <c r="J161" s="44">
        <f>ROUND(H161+I161,2)</f>
        <v>0</v>
      </c>
      <c r="K161" s="1"/>
      <c r="L161" s="4"/>
      <c r="M161" s="1"/>
      <c r="N161" s="1"/>
      <c r="O161" s="42">
        <v>20</v>
      </c>
      <c r="P161" s="42" t="s">
        <v>169</v>
      </c>
      <c r="Q161" s="1"/>
      <c r="R161" s="1"/>
      <c r="S161" s="1"/>
      <c r="T161" s="1"/>
      <c r="U161" s="1"/>
      <c r="V161" s="46" t="s">
        <v>33</v>
      </c>
      <c r="W161" s="43">
        <v>209.28700000000001</v>
      </c>
      <c r="X161" s="1"/>
      <c r="Y161" s="1"/>
      <c r="Z161" s="42" t="s">
        <v>297</v>
      </c>
      <c r="AA161" s="1"/>
      <c r="AB161" s="42" t="s">
        <v>20</v>
      </c>
    </row>
    <row r="162" spans="1:34" s="14" customFormat="1">
      <c r="D162" s="15" t="s">
        <v>298</v>
      </c>
      <c r="E162" s="64"/>
      <c r="H162" s="64">
        <f>SUM(H161+H158+H154+H151+H149+H148+H147+H142)</f>
        <v>0</v>
      </c>
      <c r="I162" s="886">
        <f>SUM(I161+I158+I154+I151+I149+I148+I147+I142)</f>
        <v>0</v>
      </c>
      <c r="J162" s="886">
        <f>SUM(J161+J158+J154+J151+J149+J148+J147+J142)</f>
        <v>0</v>
      </c>
      <c r="L162" s="887">
        <f>SUM(L161+L158+L154+L151+L149+L148+L147+L142)</f>
        <v>0</v>
      </c>
      <c r="N162" s="888">
        <f>SUM(N161+N158+N154+N151+N149+N148+N147+N142)</f>
        <v>0</v>
      </c>
      <c r="W162" s="66">
        <v>271.22500000000002</v>
      </c>
    </row>
    <row r="163" spans="1:34" s="10" customFormat="1" ht="13.5">
      <c r="D163" s="9" t="s">
        <v>299</v>
      </c>
      <c r="E163" s="8"/>
      <c r="H163" s="7">
        <f>SUM(H162+H139+H25+H23+H19+H17)</f>
        <v>0</v>
      </c>
      <c r="I163" s="7">
        <f>SUM(I162+I139+I25+I23+I19+I17)</f>
        <v>0</v>
      </c>
      <c r="J163" s="7">
        <f>SUM(J162+J139+J25+J23+J19+J17)</f>
        <v>0</v>
      </c>
      <c r="L163" s="6">
        <f>SUM(L162+L139+L25+L23+L19+L17)</f>
        <v>6.1476999999999986</v>
      </c>
      <c r="N163" s="8">
        <f>SUM(N162+N139+N25+N23+N19+N17)</f>
        <v>0</v>
      </c>
      <c r="W163" s="8">
        <v>1446.105</v>
      </c>
    </row>
    <row r="164" spans="1:34" s="11" customFormat="1" ht="13.5">
      <c r="A164" s="13"/>
      <c r="B164" s="12" t="s">
        <v>300</v>
      </c>
      <c r="C164" s="13"/>
      <c r="D164" s="13"/>
      <c r="E164" s="13"/>
      <c r="F164" s="13"/>
      <c r="G164" s="13"/>
      <c r="H164" s="13"/>
      <c r="I164" s="13"/>
      <c r="J164" s="13"/>
      <c r="K164" s="13"/>
      <c r="L164" s="874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</row>
    <row r="165" spans="1:34" s="14" customFormat="1">
      <c r="B165" s="63" t="s">
        <v>301</v>
      </c>
      <c r="L165" s="873"/>
    </row>
    <row r="166" spans="1:34" s="13" customFormat="1" ht="13.5">
      <c r="A166" s="936">
        <v>29</v>
      </c>
      <c r="B166" s="937" t="s">
        <v>981</v>
      </c>
      <c r="C166" s="938" t="s">
        <v>982</v>
      </c>
      <c r="D166" s="944" t="s">
        <v>983</v>
      </c>
      <c r="E166" s="940">
        <v>0.91</v>
      </c>
      <c r="F166" s="939" t="s">
        <v>176</v>
      </c>
      <c r="G166" s="941"/>
      <c r="H166" s="881">
        <f>ROUND(E166*G166, 2)</f>
        <v>0</v>
      </c>
      <c r="I166" s="875"/>
      <c r="J166" s="881">
        <f>ROUND(H166+I166,2)</f>
        <v>0</v>
      </c>
      <c r="K166" s="942">
        <v>1E-3</v>
      </c>
      <c r="L166" s="21">
        <f>ROUND(K166*E166,5)</f>
        <v>9.1E-4</v>
      </c>
      <c r="M166" s="934"/>
      <c r="N166" s="934"/>
      <c r="O166" s="939">
        <v>20</v>
      </c>
      <c r="P166" s="939" t="s">
        <v>169</v>
      </c>
      <c r="Q166" s="934"/>
      <c r="R166" s="934"/>
      <c r="S166" s="934"/>
      <c r="T166" s="934"/>
      <c r="U166" s="934"/>
      <c r="V166" s="943" t="s">
        <v>41</v>
      </c>
      <c r="W166" s="940">
        <v>0.121</v>
      </c>
      <c r="X166" s="934"/>
      <c r="Y166" s="934"/>
      <c r="Z166" s="939" t="s">
        <v>984</v>
      </c>
      <c r="AA166" s="934"/>
      <c r="AB166" s="939" t="s">
        <v>20</v>
      </c>
      <c r="AC166" s="934"/>
      <c r="AD166" s="934"/>
      <c r="AE166" s="934"/>
      <c r="AF166" s="934"/>
      <c r="AG166" s="934"/>
      <c r="AH166" s="934"/>
    </row>
    <row r="167" spans="1:34" s="13" customFormat="1" ht="13.5" outlineLevel="1">
      <c r="A167" s="934"/>
      <c r="B167" s="934"/>
      <c r="C167" s="934"/>
      <c r="D167" s="944" t="s">
        <v>985</v>
      </c>
      <c r="E167" s="934"/>
      <c r="F167" s="934"/>
      <c r="G167" s="934"/>
      <c r="H167" s="934"/>
      <c r="I167" s="934"/>
      <c r="J167" s="934"/>
      <c r="K167" s="934"/>
      <c r="L167" s="934"/>
      <c r="M167" s="934"/>
      <c r="N167" s="934"/>
      <c r="O167" s="934"/>
      <c r="P167" s="934"/>
      <c r="Q167" s="934"/>
      <c r="R167" s="934"/>
      <c r="S167" s="934"/>
      <c r="T167" s="934"/>
      <c r="U167" s="934"/>
      <c r="V167" s="943" t="s">
        <v>171</v>
      </c>
      <c r="W167" s="934"/>
      <c r="X167" s="934"/>
      <c r="Y167" s="934"/>
      <c r="Z167" s="934"/>
      <c r="AA167" s="934"/>
      <c r="AB167" s="934"/>
      <c r="AC167" s="934"/>
      <c r="AD167" s="934"/>
      <c r="AE167" s="934"/>
      <c r="AF167" s="934"/>
      <c r="AG167" s="934"/>
      <c r="AH167" s="934"/>
    </row>
    <row r="168" spans="1:34" s="13" customFormat="1" ht="13.5">
      <c r="A168" s="936">
        <v>30</v>
      </c>
      <c r="B168" s="937" t="s">
        <v>981</v>
      </c>
      <c r="C168" s="938" t="s">
        <v>986</v>
      </c>
      <c r="D168" s="944" t="s">
        <v>987</v>
      </c>
      <c r="E168" s="940">
        <f>6.984+0.137</f>
        <v>7.1210000000000004</v>
      </c>
      <c r="F168" s="939" t="s">
        <v>176</v>
      </c>
      <c r="G168" s="941"/>
      <c r="H168" s="881">
        <f>ROUND(E168*G168, 2)</f>
        <v>0</v>
      </c>
      <c r="I168" s="875"/>
      <c r="J168" s="881">
        <f>ROUND(H168+I168,2)</f>
        <v>0</v>
      </c>
      <c r="K168" s="942">
        <v>1.4599999999999999E-3</v>
      </c>
      <c r="L168" s="21">
        <f>ROUND(K168*E168,5)</f>
        <v>1.04E-2</v>
      </c>
      <c r="M168" s="934"/>
      <c r="N168" s="934"/>
      <c r="O168" s="939">
        <v>20</v>
      </c>
      <c r="P168" s="939" t="s">
        <v>169</v>
      </c>
      <c r="Q168" s="934"/>
      <c r="R168" s="934"/>
      <c r="S168" s="934"/>
      <c r="T168" s="934"/>
      <c r="U168" s="934"/>
      <c r="V168" s="943" t="s">
        <v>41</v>
      </c>
      <c r="W168" s="940">
        <v>0.89600000000000002</v>
      </c>
      <c r="X168" s="934"/>
      <c r="Y168" s="934"/>
      <c r="Z168" s="939" t="s">
        <v>984</v>
      </c>
      <c r="AA168" s="934"/>
      <c r="AB168" s="939" t="s">
        <v>20</v>
      </c>
      <c r="AC168" s="934"/>
      <c r="AD168" s="934"/>
      <c r="AE168" s="934"/>
      <c r="AF168" s="934"/>
      <c r="AG168" s="934"/>
      <c r="AH168" s="934"/>
    </row>
    <row r="169" spans="1:34" s="13" customFormat="1" ht="13.5" outlineLevel="1">
      <c r="A169" s="934"/>
      <c r="B169" s="934"/>
      <c r="C169" s="934"/>
      <c r="D169" s="944" t="s">
        <v>1010</v>
      </c>
      <c r="E169" s="934"/>
      <c r="F169" s="934"/>
      <c r="G169" s="934"/>
      <c r="H169" s="934"/>
      <c r="I169" s="934"/>
      <c r="J169" s="934"/>
      <c r="K169" s="934"/>
      <c r="L169" s="934"/>
      <c r="M169" s="934"/>
      <c r="N169" s="934"/>
      <c r="O169" s="934"/>
      <c r="P169" s="934"/>
      <c r="Q169" s="934"/>
      <c r="R169" s="934"/>
      <c r="S169" s="934"/>
      <c r="T169" s="934"/>
      <c r="U169" s="934"/>
      <c r="V169" s="943" t="s">
        <v>171</v>
      </c>
      <c r="W169" s="934"/>
      <c r="X169" s="934"/>
      <c r="Y169" s="934"/>
      <c r="Z169" s="934"/>
      <c r="AA169" s="934"/>
      <c r="AB169" s="934"/>
      <c r="AC169" s="934"/>
      <c r="AD169" s="934"/>
      <c r="AE169" s="934"/>
      <c r="AF169" s="934"/>
      <c r="AG169" s="934"/>
      <c r="AH169" s="934"/>
    </row>
    <row r="170" spans="1:34" s="13" customFormat="1" ht="13.5" outlineLevel="1">
      <c r="A170" s="934"/>
      <c r="B170" s="934"/>
      <c r="C170" s="934"/>
      <c r="D170" s="944" t="s">
        <v>988</v>
      </c>
      <c r="E170" s="934"/>
      <c r="F170" s="934"/>
      <c r="G170" s="934"/>
      <c r="H170" s="934"/>
      <c r="I170" s="934"/>
      <c r="J170" s="934"/>
      <c r="K170" s="934"/>
      <c r="L170" s="934"/>
      <c r="M170" s="934"/>
      <c r="N170" s="934"/>
      <c r="O170" s="934"/>
      <c r="P170" s="934"/>
      <c r="Q170" s="934"/>
      <c r="R170" s="934"/>
      <c r="S170" s="934"/>
      <c r="T170" s="934"/>
      <c r="U170" s="934"/>
      <c r="V170" s="943" t="s">
        <v>171</v>
      </c>
      <c r="W170" s="934"/>
      <c r="X170" s="934"/>
      <c r="Y170" s="934"/>
      <c r="Z170" s="934"/>
      <c r="AA170" s="934"/>
      <c r="AB170" s="934"/>
      <c r="AC170" s="934"/>
      <c r="AD170" s="934"/>
      <c r="AE170" s="934"/>
      <c r="AF170" s="934"/>
      <c r="AG170" s="934"/>
      <c r="AH170" s="934"/>
    </row>
    <row r="171" spans="1:34" s="13" customFormat="1" ht="13.5">
      <c r="A171" s="936">
        <v>31</v>
      </c>
      <c r="B171" s="937" t="s">
        <v>981</v>
      </c>
      <c r="C171" s="938" t="s">
        <v>989</v>
      </c>
      <c r="D171" s="944" t="s">
        <v>990</v>
      </c>
      <c r="E171" s="940">
        <f>SUM(J166:J168)/100</f>
        <v>0</v>
      </c>
      <c r="F171" s="939" t="s">
        <v>155</v>
      </c>
      <c r="G171" s="941"/>
      <c r="H171" s="881">
        <f>ROUND(E171*G171, 2)</f>
        <v>0</v>
      </c>
      <c r="I171" s="875"/>
      <c r="J171" s="881">
        <f>ROUND(H171+I171,2)</f>
        <v>0</v>
      </c>
      <c r="K171" s="934"/>
      <c r="L171" s="934"/>
      <c r="M171" s="934"/>
      <c r="N171" s="934"/>
      <c r="O171" s="939">
        <v>20</v>
      </c>
      <c r="P171" s="939" t="s">
        <v>169</v>
      </c>
      <c r="Q171" s="934"/>
      <c r="R171" s="934"/>
      <c r="S171" s="934"/>
      <c r="T171" s="934"/>
      <c r="U171" s="934"/>
      <c r="V171" s="943" t="s">
        <v>41</v>
      </c>
      <c r="W171" s="934"/>
      <c r="X171" s="934"/>
      <c r="Y171" s="934"/>
      <c r="Z171" s="939" t="s">
        <v>984</v>
      </c>
      <c r="AA171" s="934"/>
      <c r="AB171" s="939" t="s">
        <v>20</v>
      </c>
      <c r="AC171" s="934"/>
      <c r="AD171" s="934"/>
      <c r="AE171" s="934"/>
      <c r="AF171" s="934"/>
      <c r="AG171" s="934"/>
      <c r="AH171" s="934"/>
    </row>
    <row r="172" spans="1:34" s="14" customFormat="1">
      <c r="B172" s="885"/>
      <c r="L172" s="873"/>
    </row>
    <row r="173" spans="1:34" s="14" customFormat="1">
      <c r="D173" s="15" t="s">
        <v>302</v>
      </c>
      <c r="E173" s="64"/>
      <c r="H173" s="64">
        <f>SUM(H166:H171)</f>
        <v>0</v>
      </c>
      <c r="I173" s="886">
        <f>SUM(I166:I171)</f>
        <v>0</v>
      </c>
      <c r="J173" s="886">
        <f>SUM(J166:J171)</f>
        <v>0</v>
      </c>
      <c r="L173" s="887">
        <f>SUM(L166:L172)</f>
        <v>1.1309999999999999E-2</v>
      </c>
      <c r="N173" s="66">
        <v>0</v>
      </c>
      <c r="W173" s="66">
        <v>12.303000000000001</v>
      </c>
    </row>
    <row r="174" spans="1:34">
      <c r="L174" s="872"/>
      <c r="AD174" s="1"/>
    </row>
    <row r="175" spans="1:34" s="14" customFormat="1">
      <c r="B175" s="63" t="s">
        <v>303</v>
      </c>
      <c r="L175" s="873"/>
    </row>
    <row r="176" spans="1:34">
      <c r="A176" s="39" t="s">
        <v>166</v>
      </c>
      <c r="B176" s="40" t="s">
        <v>304</v>
      </c>
      <c r="C176" s="41" t="s">
        <v>513</v>
      </c>
      <c r="D176" s="62" t="s">
        <v>305</v>
      </c>
      <c r="E176" s="43">
        <v>63.35</v>
      </c>
      <c r="F176" s="42" t="s">
        <v>176</v>
      </c>
      <c r="G176" s="44"/>
      <c r="H176" s="44">
        <f>ROUND(E176*G176, 2)</f>
        <v>0</v>
      </c>
      <c r="I176" s="1"/>
      <c r="J176" s="44">
        <f>ROUND(H176+I176,2)</f>
        <v>0</v>
      </c>
      <c r="K176" s="45">
        <v>3.0000000000000001E-5</v>
      </c>
      <c r="L176" s="4">
        <f>ROUND(K176*E176,5)</f>
        <v>1.9E-3</v>
      </c>
      <c r="M176" s="1"/>
      <c r="N176" s="1"/>
      <c r="O176" s="42">
        <v>20</v>
      </c>
      <c r="P176" s="42" t="s">
        <v>169</v>
      </c>
      <c r="Q176" s="1"/>
      <c r="R176" s="1"/>
      <c r="S176" s="1"/>
      <c r="T176" s="1"/>
      <c r="U176" s="1"/>
      <c r="V176" s="46" t="s">
        <v>41</v>
      </c>
      <c r="W176" s="43">
        <v>4.6879999999999997</v>
      </c>
      <c r="X176" s="1"/>
      <c r="Y176" s="1"/>
      <c r="Z176" s="42" t="s">
        <v>306</v>
      </c>
      <c r="AA176" s="1"/>
      <c r="AB176" s="42" t="s">
        <v>22</v>
      </c>
    </row>
    <row r="177" spans="1:28" ht="14.25" customHeight="1" outlineLevel="1">
      <c r="A177" s="1"/>
      <c r="B177" s="1"/>
      <c r="C177" s="1"/>
      <c r="D177" s="62" t="s">
        <v>307</v>
      </c>
      <c r="E177" s="1"/>
      <c r="F177" s="1"/>
      <c r="G177" s="1"/>
      <c r="H177" s="1"/>
      <c r="I177" s="1"/>
      <c r="J177" s="1"/>
      <c r="K177" s="1"/>
      <c r="L177" s="4"/>
      <c r="M177" s="1"/>
      <c r="N177" s="1"/>
      <c r="O177" s="1"/>
      <c r="P177" s="1"/>
      <c r="Q177" s="1"/>
      <c r="R177" s="1"/>
      <c r="S177" s="1"/>
      <c r="T177" s="1"/>
      <c r="U177" s="1"/>
      <c r="V177" s="46" t="s">
        <v>171</v>
      </c>
      <c r="W177" s="1"/>
      <c r="X177" s="1"/>
      <c r="Y177" s="1"/>
      <c r="Z177" s="1"/>
      <c r="AA177" s="1"/>
      <c r="AB177" s="1"/>
    </row>
    <row r="178" spans="1:28" outlineLevel="1">
      <c r="A178" s="1"/>
      <c r="B178" s="1"/>
      <c r="C178" s="1"/>
      <c r="D178" s="62" t="s">
        <v>192</v>
      </c>
      <c r="E178" s="1"/>
      <c r="F178" s="1"/>
      <c r="G178" s="1"/>
      <c r="H178" s="1"/>
      <c r="I178" s="1"/>
      <c r="J178" s="1"/>
      <c r="K178" s="1"/>
      <c r="L178" s="4"/>
      <c r="M178" s="1"/>
      <c r="N178" s="1"/>
      <c r="O178" s="1"/>
      <c r="P178" s="1"/>
      <c r="Q178" s="1"/>
      <c r="R178" s="1"/>
      <c r="S178" s="1"/>
      <c r="T178" s="1"/>
      <c r="U178" s="1"/>
      <c r="V178" s="46" t="s">
        <v>171</v>
      </c>
      <c r="W178" s="1"/>
      <c r="X178" s="1"/>
      <c r="Y178" s="1"/>
      <c r="Z178" s="1"/>
      <c r="AA178" s="1"/>
      <c r="AB178" s="1"/>
    </row>
    <row r="179" spans="1:28">
      <c r="A179" s="39" t="s">
        <v>166</v>
      </c>
      <c r="B179" s="40" t="s">
        <v>236</v>
      </c>
      <c r="C179" s="41" t="s">
        <v>514</v>
      </c>
      <c r="D179" s="62" t="s">
        <v>308</v>
      </c>
      <c r="E179" s="43">
        <v>66.518000000000001</v>
      </c>
      <c r="F179" s="42" t="s">
        <v>176</v>
      </c>
      <c r="G179" s="44"/>
      <c r="H179" s="1"/>
      <c r="I179" s="44">
        <f>ROUND(G179*E179,2)</f>
        <v>0</v>
      </c>
      <c r="J179" s="44">
        <f>ROUND(H179+I179,2)</f>
        <v>0</v>
      </c>
      <c r="K179" s="1"/>
      <c r="L179" s="4"/>
      <c r="M179" s="1"/>
      <c r="N179" s="1"/>
      <c r="O179" s="42">
        <v>20</v>
      </c>
      <c r="P179" s="42" t="s">
        <v>169</v>
      </c>
      <c r="Q179" s="1"/>
      <c r="R179" s="1"/>
      <c r="S179" s="1"/>
      <c r="T179" s="1"/>
      <c r="U179" s="1"/>
      <c r="V179" s="46" t="s">
        <v>31</v>
      </c>
      <c r="W179" s="1"/>
      <c r="X179" s="1"/>
      <c r="Y179" s="1"/>
      <c r="Z179" s="42" t="s">
        <v>200</v>
      </c>
      <c r="AA179" s="41" t="s">
        <v>169</v>
      </c>
      <c r="AB179" s="42">
        <v>2</v>
      </c>
    </row>
    <row r="180" spans="1:28" ht="25.5">
      <c r="A180" s="39" t="s">
        <v>166</v>
      </c>
      <c r="B180" s="40" t="s">
        <v>304</v>
      </c>
      <c r="C180" s="41" t="s">
        <v>515</v>
      </c>
      <c r="D180" s="62" t="s">
        <v>309</v>
      </c>
      <c r="E180" s="43">
        <v>178.38800000000001</v>
      </c>
      <c r="F180" s="42" t="s">
        <v>176</v>
      </c>
      <c r="G180" s="44"/>
      <c r="H180" s="44">
        <f>ROUND(E180*G180, 2)</f>
        <v>0</v>
      </c>
      <c r="I180" s="1"/>
      <c r="J180" s="44">
        <f>ROUND(H180+I180,2)</f>
        <v>0</v>
      </c>
      <c r="K180" s="1"/>
      <c r="L180" s="4"/>
      <c r="M180" s="1"/>
      <c r="N180" s="1"/>
      <c r="O180" s="42">
        <v>20</v>
      </c>
      <c r="P180" s="42" t="s">
        <v>169</v>
      </c>
      <c r="Q180" s="1"/>
      <c r="R180" s="1"/>
      <c r="S180" s="1"/>
      <c r="T180" s="1"/>
      <c r="U180" s="1"/>
      <c r="V180" s="46" t="s">
        <v>41</v>
      </c>
      <c r="W180" s="43">
        <v>29.611999999999998</v>
      </c>
      <c r="X180" s="1"/>
      <c r="Y180" s="1"/>
      <c r="Z180" s="42" t="s">
        <v>200</v>
      </c>
      <c r="AA180" s="1"/>
      <c r="AB180" s="42" t="s">
        <v>20</v>
      </c>
    </row>
    <row r="181" spans="1:28" outlineLevel="1">
      <c r="A181" s="1"/>
      <c r="B181" s="1"/>
      <c r="C181" s="1"/>
      <c r="D181" s="62" t="s">
        <v>310</v>
      </c>
      <c r="E181" s="1"/>
      <c r="F181" s="1"/>
      <c r="G181" s="1"/>
      <c r="H181" s="1"/>
      <c r="I181" s="1"/>
      <c r="J181" s="1"/>
      <c r="K181" s="1"/>
      <c r="L181" s="4"/>
      <c r="M181" s="1"/>
      <c r="N181" s="1"/>
      <c r="O181" s="1"/>
      <c r="P181" s="1"/>
      <c r="Q181" s="1"/>
      <c r="R181" s="1"/>
      <c r="S181" s="1"/>
      <c r="T181" s="1"/>
      <c r="U181" s="1"/>
      <c r="V181" s="46" t="s">
        <v>171</v>
      </c>
      <c r="W181" s="1"/>
      <c r="X181" s="1"/>
      <c r="Y181" s="1"/>
      <c r="Z181" s="1"/>
      <c r="AA181" s="1"/>
      <c r="AB181" s="1"/>
    </row>
    <row r="182" spans="1:28" outlineLevel="1">
      <c r="A182" s="1"/>
      <c r="B182" s="1"/>
      <c r="C182" s="1"/>
      <c r="D182" s="62" t="s">
        <v>310</v>
      </c>
      <c r="E182" s="1"/>
      <c r="F182" s="1"/>
      <c r="G182" s="1"/>
      <c r="H182" s="1"/>
      <c r="I182" s="1"/>
      <c r="J182" s="1"/>
      <c r="K182" s="1"/>
      <c r="L182" s="4"/>
      <c r="M182" s="1"/>
      <c r="N182" s="1"/>
      <c r="O182" s="1"/>
      <c r="P182" s="1"/>
      <c r="Q182" s="1"/>
      <c r="R182" s="1"/>
      <c r="S182" s="1"/>
      <c r="T182" s="1"/>
      <c r="U182" s="1"/>
      <c r="V182" s="46" t="s">
        <v>171</v>
      </c>
      <c r="W182" s="1"/>
      <c r="X182" s="1"/>
      <c r="Y182" s="1"/>
      <c r="Z182" s="1"/>
      <c r="AA182" s="1"/>
      <c r="AB182" s="1"/>
    </row>
    <row r="183" spans="1:28">
      <c r="A183" s="39" t="s">
        <v>166</v>
      </c>
      <c r="B183" s="40" t="s">
        <v>236</v>
      </c>
      <c r="C183" s="41" t="s">
        <v>516</v>
      </c>
      <c r="D183" s="62" t="s">
        <v>311</v>
      </c>
      <c r="E183" s="43">
        <v>178.38800000000001</v>
      </c>
      <c r="F183" s="42" t="s">
        <v>176</v>
      </c>
      <c r="G183" s="44"/>
      <c r="H183" s="1"/>
      <c r="I183" s="44">
        <f>ROUND(G183*E183,2)</f>
        <v>0</v>
      </c>
      <c r="J183" s="44">
        <f>ROUND(H183+I183,2)</f>
        <v>0</v>
      </c>
      <c r="K183" s="1"/>
      <c r="L183" s="4"/>
      <c r="M183" s="1"/>
      <c r="N183" s="1"/>
      <c r="O183" s="42">
        <v>20</v>
      </c>
      <c r="P183" s="42" t="s">
        <v>169</v>
      </c>
      <c r="Q183" s="1"/>
      <c r="R183" s="1"/>
      <c r="S183" s="1"/>
      <c r="T183" s="1"/>
      <c r="U183" s="1"/>
      <c r="V183" s="46" t="s">
        <v>31</v>
      </c>
      <c r="W183" s="1"/>
      <c r="X183" s="1"/>
      <c r="Y183" s="1"/>
      <c r="Z183" s="42" t="s">
        <v>312</v>
      </c>
      <c r="AA183" s="41" t="s">
        <v>169</v>
      </c>
      <c r="AB183" s="42">
        <v>2</v>
      </c>
    </row>
    <row r="184" spans="1:28" outlineLevel="1">
      <c r="A184" s="1"/>
      <c r="B184" s="1"/>
      <c r="C184" s="1"/>
      <c r="D184" s="62" t="s">
        <v>310</v>
      </c>
      <c r="E184" s="1"/>
      <c r="F184" s="1"/>
      <c r="G184" s="1"/>
      <c r="H184" s="1"/>
      <c r="I184" s="1"/>
      <c r="J184" s="1"/>
      <c r="K184" s="1"/>
      <c r="L184" s="4"/>
      <c r="M184" s="1"/>
      <c r="N184" s="1"/>
      <c r="O184" s="1"/>
      <c r="P184" s="1"/>
      <c r="Q184" s="1"/>
      <c r="R184" s="1"/>
      <c r="S184" s="1"/>
      <c r="T184" s="1"/>
      <c r="U184" s="1"/>
      <c r="V184" s="46" t="s">
        <v>171</v>
      </c>
      <c r="W184" s="1"/>
      <c r="X184" s="1"/>
      <c r="Y184" s="1"/>
      <c r="Z184" s="1"/>
      <c r="AA184" s="1"/>
      <c r="AB184" s="1"/>
    </row>
    <row r="185" spans="1:28" outlineLevel="1">
      <c r="A185" s="1"/>
      <c r="B185" s="1"/>
      <c r="C185" s="1"/>
      <c r="D185" s="62" t="s">
        <v>310</v>
      </c>
      <c r="E185" s="1"/>
      <c r="F185" s="1"/>
      <c r="G185" s="1"/>
      <c r="H185" s="1"/>
      <c r="I185" s="1"/>
      <c r="J185" s="1"/>
      <c r="K185" s="1"/>
      <c r="L185" s="4"/>
      <c r="M185" s="1"/>
      <c r="N185" s="1"/>
      <c r="O185" s="1"/>
      <c r="P185" s="1"/>
      <c r="Q185" s="1"/>
      <c r="R185" s="1"/>
      <c r="S185" s="1"/>
      <c r="T185" s="1"/>
      <c r="U185" s="1"/>
      <c r="V185" s="46" t="s">
        <v>171</v>
      </c>
      <c r="W185" s="1"/>
      <c r="X185" s="1"/>
      <c r="Y185" s="1"/>
      <c r="Z185" s="1"/>
      <c r="AA185" s="1"/>
      <c r="AB185" s="1"/>
    </row>
    <row r="186" spans="1:28">
      <c r="A186" s="39" t="s">
        <v>166</v>
      </c>
      <c r="B186" s="40" t="s">
        <v>304</v>
      </c>
      <c r="C186" s="41" t="s">
        <v>517</v>
      </c>
      <c r="D186" s="62" t="s">
        <v>313</v>
      </c>
      <c r="E186" s="43">
        <f>SUM(J183+J180+J179+J176)/100</f>
        <v>0</v>
      </c>
      <c r="F186" s="42" t="s">
        <v>155</v>
      </c>
      <c r="G186" s="44"/>
      <c r="H186" s="44">
        <f>ROUND(E186*G186, 2)</f>
        <v>0</v>
      </c>
      <c r="I186" s="1"/>
      <c r="J186" s="44">
        <f>ROUND(H186+I186,2)</f>
        <v>0</v>
      </c>
      <c r="K186" s="1"/>
      <c r="L186" s="4"/>
      <c r="M186" s="1"/>
      <c r="N186" s="1"/>
      <c r="O186" s="42">
        <v>20</v>
      </c>
      <c r="P186" s="42" t="s">
        <v>169</v>
      </c>
      <c r="Q186" s="1"/>
      <c r="R186" s="1"/>
      <c r="S186" s="1"/>
      <c r="T186" s="1"/>
      <c r="U186" s="1"/>
      <c r="V186" s="46" t="s">
        <v>41</v>
      </c>
      <c r="W186" s="1"/>
      <c r="X186" s="1"/>
      <c r="Y186" s="1"/>
      <c r="Z186" s="42" t="s">
        <v>306</v>
      </c>
      <c r="AA186" s="1"/>
      <c r="AB186" s="42" t="s">
        <v>20</v>
      </c>
    </row>
    <row r="187" spans="1:28">
      <c r="A187" s="1"/>
      <c r="B187" s="1"/>
      <c r="C187" s="1"/>
      <c r="D187" s="15" t="s">
        <v>314</v>
      </c>
      <c r="E187" s="64"/>
      <c r="F187" s="1"/>
      <c r="G187" s="1"/>
      <c r="H187" s="64">
        <f>SUM(H186+H183+H180+H179+H176)</f>
        <v>0</v>
      </c>
      <c r="I187" s="64">
        <f>SUM(I186+I183+I180+I179+I176)</f>
        <v>0</v>
      </c>
      <c r="J187" s="64">
        <f>SUM(J186+J183+J180+J179+J176)</f>
        <v>0</v>
      </c>
      <c r="K187" s="1"/>
      <c r="L187" s="887">
        <f>SUM(L186+L183+L180+L179+L176)</f>
        <v>1.9E-3</v>
      </c>
      <c r="M187" s="1"/>
      <c r="N187" s="66">
        <f>SUM(N186+N183+N180+N179+N176)</f>
        <v>0</v>
      </c>
      <c r="O187" s="1"/>
      <c r="P187" s="1"/>
      <c r="Q187" s="1"/>
      <c r="R187" s="1"/>
      <c r="S187" s="1"/>
      <c r="T187" s="1"/>
      <c r="U187" s="1"/>
      <c r="V187" s="1"/>
      <c r="W187" s="43">
        <v>34.299999999999997</v>
      </c>
      <c r="X187" s="1"/>
      <c r="Y187" s="1"/>
      <c r="Z187" s="1"/>
      <c r="AA187" s="1"/>
      <c r="AB187" s="1"/>
    </row>
    <row r="188" spans="1:28" s="14" customFormat="1">
      <c r="B188" s="63" t="s">
        <v>315</v>
      </c>
      <c r="L188" s="873"/>
    </row>
    <row r="189" spans="1:28">
      <c r="A189" s="1"/>
      <c r="B189" s="1"/>
      <c r="C189" s="1"/>
      <c r="D189" s="15" t="s">
        <v>318</v>
      </c>
      <c r="E189" s="64"/>
      <c r="F189" s="1"/>
      <c r="G189" s="1"/>
      <c r="H189" s="64">
        <v>0</v>
      </c>
      <c r="I189" s="64">
        <v>0</v>
      </c>
      <c r="J189" s="64">
        <v>0</v>
      </c>
      <c r="K189" s="1"/>
      <c r="L189" s="887">
        <v>0</v>
      </c>
      <c r="M189" s="1"/>
      <c r="N189" s="66">
        <v>0</v>
      </c>
      <c r="O189" s="1"/>
      <c r="P189" s="1"/>
      <c r="Q189" s="1"/>
      <c r="R189" s="1"/>
      <c r="S189" s="1"/>
      <c r="T189" s="1"/>
      <c r="U189" s="1"/>
      <c r="V189" s="1"/>
      <c r="W189" s="43">
        <v>220.90700000000001</v>
      </c>
      <c r="X189" s="1"/>
      <c r="Y189" s="1"/>
      <c r="Z189" s="1"/>
      <c r="AA189" s="1"/>
      <c r="AB189" s="1"/>
    </row>
    <row r="190" spans="1:28" s="14" customFormat="1">
      <c r="B190" s="63" t="s">
        <v>319</v>
      </c>
      <c r="L190" s="873"/>
    </row>
    <row r="191" spans="1:28" ht="25.5">
      <c r="A191" s="39" t="s">
        <v>166</v>
      </c>
      <c r="B191" s="40" t="s">
        <v>320</v>
      </c>
      <c r="C191" s="41" t="s">
        <v>518</v>
      </c>
      <c r="D191" s="62" t="s">
        <v>321</v>
      </c>
      <c r="E191" s="43">
        <v>45.15</v>
      </c>
      <c r="F191" s="42" t="s">
        <v>176</v>
      </c>
      <c r="G191" s="44"/>
      <c r="H191" s="44">
        <f>ROUND(E191*G191, 2)</f>
        <v>0</v>
      </c>
      <c r="I191" s="1"/>
      <c r="J191" s="44">
        <f>ROUND(H191+I191,2)</f>
        <v>0</v>
      </c>
      <c r="K191" s="45">
        <v>1.487E-2</v>
      </c>
      <c r="L191" s="496">
        <f>ROUND(K191*E191,5)</f>
        <v>0.67137999999999998</v>
      </c>
      <c r="M191" s="1"/>
      <c r="N191" s="1"/>
      <c r="O191" s="42">
        <v>20</v>
      </c>
      <c r="P191" s="42" t="s">
        <v>169</v>
      </c>
      <c r="Q191" s="1"/>
      <c r="R191" s="1"/>
      <c r="S191" s="1"/>
      <c r="T191" s="1"/>
      <c r="U191" s="1"/>
      <c r="V191" s="46" t="s">
        <v>41</v>
      </c>
      <c r="W191" s="43">
        <v>47.948999999999998</v>
      </c>
      <c r="X191" s="1"/>
      <c r="Y191" s="1"/>
      <c r="Z191" s="42" t="s">
        <v>218</v>
      </c>
      <c r="AA191" s="1"/>
      <c r="AB191" s="42" t="s">
        <v>20</v>
      </c>
    </row>
    <row r="192" spans="1:28" outlineLevel="1">
      <c r="A192" s="1"/>
      <c r="B192" s="1"/>
      <c r="C192" s="1"/>
      <c r="D192" s="62" t="s">
        <v>322</v>
      </c>
      <c r="E192" s="1"/>
      <c r="F192" s="1"/>
      <c r="G192" s="1"/>
      <c r="H192" s="1"/>
      <c r="I192" s="1"/>
      <c r="J192" s="1"/>
      <c r="K192" s="1"/>
      <c r="L192" s="4"/>
      <c r="M192" s="1"/>
      <c r="N192" s="1"/>
      <c r="O192" s="1"/>
      <c r="P192" s="1"/>
      <c r="Q192" s="1"/>
      <c r="R192" s="1"/>
      <c r="S192" s="1"/>
      <c r="T192" s="1"/>
      <c r="U192" s="1"/>
      <c r="V192" s="46" t="s">
        <v>171</v>
      </c>
      <c r="W192" s="1"/>
      <c r="X192" s="1"/>
      <c r="Y192" s="1"/>
      <c r="Z192" s="1"/>
      <c r="AA192" s="1"/>
      <c r="AB192" s="1"/>
    </row>
    <row r="193" spans="1:30" outlineLevel="1">
      <c r="A193" s="1"/>
      <c r="B193" s="1"/>
      <c r="C193" s="1"/>
      <c r="D193" s="62" t="s">
        <v>323</v>
      </c>
      <c r="E193" s="1"/>
      <c r="F193" s="1"/>
      <c r="G193" s="1"/>
      <c r="H193" s="1"/>
      <c r="I193" s="1"/>
      <c r="J193" s="1"/>
      <c r="K193" s="1"/>
      <c r="L193" s="4"/>
      <c r="M193" s="1"/>
      <c r="N193" s="1"/>
      <c r="O193" s="1"/>
      <c r="P193" s="1"/>
      <c r="Q193" s="1"/>
      <c r="R193" s="1"/>
      <c r="S193" s="1"/>
      <c r="T193" s="1"/>
      <c r="U193" s="1"/>
      <c r="V193" s="46" t="s">
        <v>171</v>
      </c>
      <c r="W193" s="1"/>
      <c r="X193" s="1"/>
      <c r="Y193" s="1"/>
      <c r="Z193" s="1"/>
      <c r="AA193" s="1"/>
      <c r="AB193" s="1"/>
    </row>
    <row r="194" spans="1:30" outlineLevel="1">
      <c r="A194" s="1"/>
      <c r="B194" s="1"/>
      <c r="C194" s="1"/>
      <c r="D194" s="62" t="s">
        <v>324</v>
      </c>
      <c r="E194" s="1"/>
      <c r="F194" s="1"/>
      <c r="G194" s="1"/>
      <c r="H194" s="1"/>
      <c r="I194" s="1"/>
      <c r="J194" s="1"/>
      <c r="K194" s="1"/>
      <c r="L194" s="4"/>
      <c r="M194" s="1"/>
      <c r="N194" s="1"/>
      <c r="O194" s="1"/>
      <c r="P194" s="1"/>
      <c r="Q194" s="1"/>
      <c r="R194" s="1"/>
      <c r="S194" s="1"/>
      <c r="T194" s="1"/>
      <c r="U194" s="1"/>
      <c r="V194" s="46" t="s">
        <v>171</v>
      </c>
      <c r="W194" s="1"/>
      <c r="X194" s="1"/>
      <c r="Y194" s="1"/>
      <c r="Z194" s="1"/>
      <c r="AA194" s="1"/>
      <c r="AB194" s="1"/>
    </row>
    <row r="195" spans="1:30" ht="25.5">
      <c r="A195" s="39" t="s">
        <v>166</v>
      </c>
      <c r="B195" s="40" t="s">
        <v>320</v>
      </c>
      <c r="C195" s="41" t="s">
        <v>519</v>
      </c>
      <c r="D195" s="62" t="s">
        <v>325</v>
      </c>
      <c r="E195" s="43">
        <v>5.8</v>
      </c>
      <c r="F195" s="42" t="s">
        <v>176</v>
      </c>
      <c r="G195" s="44"/>
      <c r="H195" s="44">
        <f>ROUND(E195*G195, 2)</f>
        <v>0</v>
      </c>
      <c r="I195" s="1"/>
      <c r="J195" s="44">
        <f>ROUND(H195+I195,2)</f>
        <v>0</v>
      </c>
      <c r="K195" s="45">
        <v>1.487E-2</v>
      </c>
      <c r="L195" s="496">
        <f>ROUND(K195*E195,5)</f>
        <v>8.6249999999999993E-2</v>
      </c>
      <c r="M195" s="1"/>
      <c r="N195" s="1"/>
      <c r="O195" s="42">
        <v>20</v>
      </c>
      <c r="P195" s="42" t="s">
        <v>169</v>
      </c>
      <c r="Q195" s="1"/>
      <c r="R195" s="1"/>
      <c r="S195" s="1"/>
      <c r="T195" s="1"/>
      <c r="U195" s="1"/>
      <c r="V195" s="46" t="s">
        <v>41</v>
      </c>
      <c r="W195" s="43">
        <v>19.327999999999999</v>
      </c>
      <c r="X195" s="1"/>
      <c r="Y195" s="1"/>
      <c r="Z195" s="42" t="s">
        <v>218</v>
      </c>
      <c r="AA195" s="1"/>
      <c r="AB195" s="42" t="s">
        <v>22</v>
      </c>
      <c r="AD195" s="1"/>
    </row>
    <row r="196" spans="1:30" outlineLevel="1">
      <c r="A196" s="1"/>
      <c r="B196" s="1"/>
      <c r="C196" s="1"/>
      <c r="D196" s="62" t="s">
        <v>326</v>
      </c>
      <c r="E196" s="1"/>
      <c r="F196" s="1"/>
      <c r="G196" s="1"/>
      <c r="H196" s="1"/>
      <c r="I196" s="1"/>
      <c r="J196" s="1"/>
      <c r="K196" s="1"/>
      <c r="L196" s="4"/>
      <c r="M196" s="1"/>
      <c r="N196" s="1"/>
      <c r="O196" s="1"/>
      <c r="P196" s="1"/>
      <c r="Q196" s="1"/>
      <c r="R196" s="1"/>
      <c r="S196" s="1"/>
      <c r="T196" s="1"/>
      <c r="U196" s="1"/>
      <c r="V196" s="46" t="s">
        <v>171</v>
      </c>
      <c r="W196" s="1"/>
      <c r="X196" s="1"/>
      <c r="Y196" s="1"/>
      <c r="Z196" s="1"/>
      <c r="AA196" s="1"/>
      <c r="AB196" s="1"/>
    </row>
    <row r="197" spans="1:30" outlineLevel="1">
      <c r="A197" s="1"/>
      <c r="B197" s="1"/>
      <c r="C197" s="1"/>
      <c r="D197" s="62" t="s">
        <v>1011</v>
      </c>
      <c r="E197" s="1"/>
      <c r="F197" s="1"/>
      <c r="G197" s="1"/>
      <c r="H197" s="1"/>
      <c r="I197" s="1"/>
      <c r="J197" s="1"/>
      <c r="K197" s="1"/>
      <c r="L197" s="4"/>
      <c r="M197" s="1"/>
      <c r="N197" s="1"/>
      <c r="O197" s="1"/>
      <c r="P197" s="1"/>
      <c r="Q197" s="1"/>
      <c r="R197" s="1"/>
      <c r="S197" s="1"/>
      <c r="T197" s="1"/>
      <c r="U197" s="1"/>
      <c r="V197" s="46" t="s">
        <v>171</v>
      </c>
      <c r="W197" s="1"/>
      <c r="X197" s="1"/>
      <c r="Y197" s="1"/>
      <c r="Z197" s="1"/>
      <c r="AA197" s="1"/>
      <c r="AB197" s="1"/>
    </row>
    <row r="198" spans="1:30" outlineLevel="1">
      <c r="A198" s="1"/>
      <c r="B198" s="1"/>
      <c r="C198" s="1"/>
      <c r="D198" s="62" t="s">
        <v>1012</v>
      </c>
      <c r="E198" s="1"/>
      <c r="F198" s="1"/>
      <c r="G198" s="1"/>
      <c r="H198" s="1"/>
      <c r="I198" s="1"/>
      <c r="J198" s="1"/>
      <c r="K198" s="1"/>
      <c r="L198" s="4"/>
      <c r="M198" s="1"/>
      <c r="N198" s="1"/>
      <c r="O198" s="1"/>
      <c r="P198" s="1"/>
      <c r="Q198" s="1"/>
      <c r="R198" s="1"/>
      <c r="S198" s="1"/>
      <c r="T198" s="1"/>
      <c r="U198" s="1"/>
      <c r="V198" s="46" t="s">
        <v>171</v>
      </c>
      <c r="W198" s="1"/>
      <c r="X198" s="1"/>
      <c r="Y198" s="1"/>
      <c r="Z198" s="1"/>
      <c r="AA198" s="1"/>
      <c r="AB198" s="1"/>
    </row>
    <row r="199" spans="1:30" outlineLevel="1">
      <c r="A199" s="1"/>
      <c r="B199" s="1"/>
      <c r="C199" s="1"/>
      <c r="D199" s="62" t="s">
        <v>1013</v>
      </c>
      <c r="E199" s="1"/>
      <c r="F199" s="1"/>
      <c r="G199" s="1"/>
      <c r="H199" s="1"/>
      <c r="I199" s="1"/>
      <c r="J199" s="1"/>
      <c r="K199" s="1"/>
      <c r="L199" s="4"/>
      <c r="M199" s="1"/>
      <c r="N199" s="1"/>
      <c r="O199" s="1"/>
      <c r="P199" s="1"/>
      <c r="Q199" s="1"/>
      <c r="R199" s="1"/>
      <c r="S199" s="1"/>
      <c r="T199" s="1"/>
      <c r="U199" s="1"/>
      <c r="V199" s="46" t="s">
        <v>171</v>
      </c>
      <c r="W199" s="1"/>
      <c r="X199" s="1"/>
      <c r="Y199" s="1"/>
      <c r="Z199" s="1"/>
      <c r="AA199" s="1"/>
      <c r="AB199" s="1"/>
    </row>
    <row r="200" spans="1:30" outlineLevel="1">
      <c r="A200" s="1"/>
      <c r="B200" s="1"/>
      <c r="C200" s="1"/>
      <c r="D200" s="62" t="s">
        <v>1014</v>
      </c>
      <c r="E200" s="1"/>
      <c r="F200" s="1"/>
      <c r="G200" s="1"/>
      <c r="H200" s="1"/>
      <c r="I200" s="1"/>
      <c r="J200" s="1"/>
      <c r="K200" s="1"/>
      <c r="L200" s="4"/>
      <c r="M200" s="1"/>
      <c r="N200" s="1"/>
      <c r="O200" s="1"/>
      <c r="P200" s="1"/>
      <c r="Q200" s="1"/>
      <c r="R200" s="1"/>
      <c r="S200" s="1"/>
      <c r="T200" s="1"/>
      <c r="U200" s="1"/>
      <c r="V200" s="46" t="s">
        <v>171</v>
      </c>
      <c r="W200" s="1"/>
      <c r="X200" s="1"/>
      <c r="Y200" s="1"/>
      <c r="Z200" s="1"/>
      <c r="AA200" s="1"/>
      <c r="AB200" s="1"/>
    </row>
    <row r="201" spans="1:30" outlineLevel="1">
      <c r="A201" s="1"/>
      <c r="B201" s="1"/>
      <c r="C201" s="1"/>
      <c r="D201" s="62" t="s">
        <v>192</v>
      </c>
      <c r="E201" s="1"/>
      <c r="F201" s="1"/>
      <c r="G201" s="1"/>
      <c r="H201" s="1"/>
      <c r="I201" s="1"/>
      <c r="J201" s="1"/>
      <c r="K201" s="1"/>
      <c r="L201" s="4"/>
      <c r="M201" s="1"/>
      <c r="N201" s="1"/>
      <c r="O201" s="1"/>
      <c r="P201" s="1"/>
      <c r="Q201" s="1"/>
      <c r="R201" s="1"/>
      <c r="S201" s="1"/>
      <c r="T201" s="1"/>
      <c r="U201" s="1"/>
      <c r="V201" s="46" t="s">
        <v>171</v>
      </c>
      <c r="W201" s="1"/>
      <c r="X201" s="1"/>
      <c r="Y201" s="1"/>
      <c r="Z201" s="1"/>
      <c r="AA201" s="1"/>
      <c r="AB201" s="1"/>
    </row>
    <row r="202" spans="1:30" ht="25.5">
      <c r="A202" s="39" t="s">
        <v>166</v>
      </c>
      <c r="B202" s="40" t="s">
        <v>320</v>
      </c>
      <c r="C202" s="41" t="s">
        <v>520</v>
      </c>
      <c r="D202" s="62" t="s">
        <v>327</v>
      </c>
      <c r="E202" s="43">
        <v>73.682000000000002</v>
      </c>
      <c r="F202" s="42" t="s">
        <v>176</v>
      </c>
      <c r="G202" s="44"/>
      <c r="H202" s="44">
        <f>ROUND(E202*G202, 2)</f>
        <v>0</v>
      </c>
      <c r="I202" s="1"/>
      <c r="J202" s="44">
        <f>ROUND(H202+I202,2)</f>
        <v>0</v>
      </c>
      <c r="K202" s="45">
        <v>2.1669999999999998E-2</v>
      </c>
      <c r="L202" s="496">
        <f>ROUND(K202*E202,5)</f>
        <v>1.5966899999999999</v>
      </c>
      <c r="M202" s="1"/>
      <c r="N202" s="1"/>
      <c r="O202" s="42">
        <v>20</v>
      </c>
      <c r="P202" s="42" t="s">
        <v>169</v>
      </c>
      <c r="Q202" s="1"/>
      <c r="R202" s="1"/>
      <c r="S202" s="1"/>
      <c r="T202" s="1"/>
      <c r="U202" s="1"/>
      <c r="V202" s="46" t="s">
        <v>41</v>
      </c>
      <c r="W202" s="43">
        <v>90.703000000000003</v>
      </c>
      <c r="X202" s="1"/>
      <c r="Y202" s="1"/>
      <c r="Z202" s="42" t="s">
        <v>218</v>
      </c>
      <c r="AA202" s="1"/>
      <c r="AB202" s="42" t="s">
        <v>20</v>
      </c>
    </row>
    <row r="203" spans="1:30" outlineLevel="1">
      <c r="A203" s="1"/>
      <c r="B203" s="1"/>
      <c r="C203" s="1"/>
      <c r="D203" s="62" t="s">
        <v>328</v>
      </c>
      <c r="E203" s="1"/>
      <c r="F203" s="1"/>
      <c r="G203" s="1"/>
      <c r="H203" s="1"/>
      <c r="I203" s="1"/>
      <c r="J203" s="1"/>
      <c r="K203" s="1"/>
      <c r="L203" s="4"/>
      <c r="M203" s="1"/>
      <c r="N203" s="1"/>
      <c r="O203" s="1"/>
      <c r="P203" s="1"/>
      <c r="Q203" s="1"/>
      <c r="R203" s="1"/>
      <c r="S203" s="1"/>
      <c r="T203" s="1"/>
      <c r="U203" s="1"/>
      <c r="V203" s="46" t="s">
        <v>171</v>
      </c>
      <c r="W203" s="1"/>
      <c r="X203" s="1"/>
      <c r="Y203" s="1"/>
      <c r="Z203" s="1"/>
      <c r="AA203" s="1"/>
      <c r="AB203" s="1"/>
    </row>
    <row r="204" spans="1:30" outlineLevel="1">
      <c r="A204" s="1"/>
      <c r="B204" s="1"/>
      <c r="C204" s="1"/>
      <c r="D204" s="62" t="s">
        <v>192</v>
      </c>
      <c r="E204" s="1"/>
      <c r="F204" s="1"/>
      <c r="G204" s="1"/>
      <c r="H204" s="1"/>
      <c r="I204" s="1"/>
      <c r="J204" s="1"/>
      <c r="K204" s="1"/>
      <c r="L204" s="4"/>
      <c r="M204" s="1"/>
      <c r="N204" s="1"/>
      <c r="O204" s="1"/>
      <c r="P204" s="1"/>
      <c r="Q204" s="1"/>
      <c r="R204" s="1"/>
      <c r="S204" s="1"/>
      <c r="T204" s="1"/>
      <c r="U204" s="1"/>
      <c r="V204" s="46" t="s">
        <v>171</v>
      </c>
      <c r="W204" s="1"/>
      <c r="X204" s="1"/>
      <c r="Y204" s="1"/>
      <c r="Z204" s="1"/>
      <c r="AA204" s="1"/>
      <c r="AB204" s="1"/>
    </row>
    <row r="205" spans="1:30">
      <c r="A205" s="39" t="s">
        <v>166</v>
      </c>
      <c r="B205" s="40" t="s">
        <v>320</v>
      </c>
      <c r="C205" s="41" t="s">
        <v>521</v>
      </c>
      <c r="D205" s="62" t="s">
        <v>329</v>
      </c>
      <c r="E205" s="43">
        <f>SUM(J202+J195+J191)/100</f>
        <v>0</v>
      </c>
      <c r="F205" s="42" t="s">
        <v>155</v>
      </c>
      <c r="G205" s="44"/>
      <c r="H205" s="44">
        <f>ROUND(E205*G205, 2)</f>
        <v>0</v>
      </c>
      <c r="I205" s="1"/>
      <c r="J205" s="44">
        <f>ROUND(H205+I205,2)</f>
        <v>0</v>
      </c>
      <c r="K205" s="1"/>
      <c r="L205" s="4"/>
      <c r="M205" s="1"/>
      <c r="N205" s="1"/>
      <c r="O205" s="42">
        <v>20</v>
      </c>
      <c r="P205" s="42" t="s">
        <v>169</v>
      </c>
      <c r="Q205" s="1"/>
      <c r="R205" s="1"/>
      <c r="S205" s="1"/>
      <c r="T205" s="1"/>
      <c r="U205" s="1"/>
      <c r="V205" s="46" t="s">
        <v>41</v>
      </c>
      <c r="W205" s="1"/>
      <c r="X205" s="1"/>
      <c r="Y205" s="1"/>
      <c r="Z205" s="42" t="s">
        <v>316</v>
      </c>
      <c r="AA205" s="1"/>
      <c r="AB205" s="42" t="s">
        <v>20</v>
      </c>
    </row>
    <row r="206" spans="1:30" s="14" customFormat="1">
      <c r="D206" s="15" t="s">
        <v>330</v>
      </c>
      <c r="E206" s="64"/>
      <c r="H206" s="64">
        <f>SUM(H205+H202+H195+H191)</f>
        <v>0</v>
      </c>
      <c r="I206" s="64">
        <f>SUM(I205+I202+I195+I191)</f>
        <v>0</v>
      </c>
      <c r="J206" s="64">
        <f>SUM(J205+J202+J195+J191)</f>
        <v>0</v>
      </c>
      <c r="L206" s="887">
        <f>SUM(L205+L202+L195+L191)</f>
        <v>2.35432</v>
      </c>
      <c r="N206" s="66">
        <f>SUM(N205+N202+N195+N191)</f>
        <v>0</v>
      </c>
      <c r="W206" s="66">
        <v>157.98000000000002</v>
      </c>
    </row>
    <row r="207" spans="1:30" s="14" customFormat="1">
      <c r="B207" s="63" t="s">
        <v>331</v>
      </c>
      <c r="L207" s="873"/>
    </row>
    <row r="208" spans="1:30" ht="25.5">
      <c r="A208" s="39" t="s">
        <v>166</v>
      </c>
      <c r="B208" s="40" t="s">
        <v>332</v>
      </c>
      <c r="C208" s="41" t="s">
        <v>522</v>
      </c>
      <c r="D208" s="62" t="s">
        <v>335</v>
      </c>
      <c r="E208" s="43">
        <v>3</v>
      </c>
      <c r="F208" s="42" t="s">
        <v>237</v>
      </c>
      <c r="G208" s="44"/>
      <c r="H208" s="44">
        <f>ROUND(E208*G208, 2)</f>
        <v>0</v>
      </c>
      <c r="I208" s="1"/>
      <c r="J208" s="44">
        <f>ROUND(H208+I208,2)</f>
        <v>0</v>
      </c>
      <c r="K208" s="45">
        <v>6.2500000000000003E-3</v>
      </c>
      <c r="L208" s="4">
        <f>ROUND(K208*E208,5)</f>
        <v>1.8749999999999999E-2</v>
      </c>
      <c r="M208" s="1"/>
      <c r="N208" s="1"/>
      <c r="O208" s="42">
        <v>20</v>
      </c>
      <c r="P208" s="42" t="s">
        <v>169</v>
      </c>
      <c r="Q208" s="1"/>
      <c r="R208" s="1"/>
      <c r="S208" s="1"/>
      <c r="T208" s="1"/>
      <c r="U208" s="1"/>
      <c r="V208" s="46" t="s">
        <v>41</v>
      </c>
      <c r="W208" s="43">
        <v>3.6059999999999999</v>
      </c>
      <c r="X208" s="1"/>
      <c r="Y208" s="1"/>
      <c r="Z208" s="42" t="s">
        <v>200</v>
      </c>
      <c r="AA208" s="1"/>
      <c r="AB208" s="42" t="s">
        <v>22</v>
      </c>
    </row>
    <row r="209" spans="1:28" outlineLevel="1">
      <c r="A209" s="1"/>
      <c r="B209" s="1"/>
      <c r="C209" s="1"/>
      <c r="D209" s="62" t="s">
        <v>336</v>
      </c>
      <c r="E209" s="1"/>
      <c r="F209" s="1"/>
      <c r="G209" s="1"/>
      <c r="H209" s="1"/>
      <c r="I209" s="1"/>
      <c r="J209" s="1"/>
      <c r="K209" s="1"/>
      <c r="L209" s="4"/>
      <c r="M209" s="1"/>
      <c r="N209" s="1"/>
      <c r="O209" s="1"/>
      <c r="P209" s="1"/>
      <c r="Q209" s="1"/>
      <c r="R209" s="1"/>
      <c r="S209" s="1"/>
      <c r="T209" s="1"/>
      <c r="U209" s="1"/>
      <c r="V209" s="46" t="s">
        <v>171</v>
      </c>
      <c r="W209" s="1"/>
      <c r="X209" s="1"/>
      <c r="Y209" s="1"/>
      <c r="Z209" s="1"/>
      <c r="AA209" s="1"/>
      <c r="AB209" s="1"/>
    </row>
    <row r="210" spans="1:28">
      <c r="A210" s="39" t="s">
        <v>166</v>
      </c>
      <c r="B210" s="40" t="s">
        <v>332</v>
      </c>
      <c r="C210" s="41" t="s">
        <v>523</v>
      </c>
      <c r="D210" s="62" t="s">
        <v>337</v>
      </c>
      <c r="E210" s="43">
        <f>SUM(J208)/100</f>
        <v>0</v>
      </c>
      <c r="F210" s="42" t="s">
        <v>155</v>
      </c>
      <c r="G210" s="44"/>
      <c r="H210" s="44">
        <f>ROUND(E210*G210, 2)</f>
        <v>0</v>
      </c>
      <c r="I210" s="1"/>
      <c r="J210" s="44">
        <f>ROUND(H210+I210,2)</f>
        <v>0</v>
      </c>
      <c r="K210" s="1"/>
      <c r="L210" s="4"/>
      <c r="M210" s="1"/>
      <c r="N210" s="1"/>
      <c r="O210" s="42">
        <v>20</v>
      </c>
      <c r="P210" s="42" t="s">
        <v>169</v>
      </c>
      <c r="Q210" s="1"/>
      <c r="R210" s="1"/>
      <c r="S210" s="1"/>
      <c r="T210" s="1"/>
      <c r="U210" s="1"/>
      <c r="V210" s="46" t="s">
        <v>41</v>
      </c>
      <c r="W210" s="1"/>
      <c r="X210" s="1"/>
      <c r="Y210" s="1"/>
      <c r="Z210" s="42" t="s">
        <v>333</v>
      </c>
      <c r="AA210" s="1"/>
      <c r="AB210" s="42" t="s">
        <v>20</v>
      </c>
    </row>
    <row r="211" spans="1:28" s="14" customFormat="1">
      <c r="D211" s="15" t="s">
        <v>338</v>
      </c>
      <c r="E211" s="64"/>
      <c r="H211" s="64">
        <f>SUM(H208:H210)</f>
        <v>0</v>
      </c>
      <c r="I211" s="636">
        <f>SUM(I208:I210)</f>
        <v>0</v>
      </c>
      <c r="J211" s="636">
        <f>SUM(J208:J210)</f>
        <v>0</v>
      </c>
      <c r="L211" s="887">
        <f>SUM(L208:L210)</f>
        <v>1.8749999999999999E-2</v>
      </c>
      <c r="N211" s="638">
        <f>SUM(N208:N210)</f>
        <v>0</v>
      </c>
      <c r="W211" s="66">
        <v>70.815999999999988</v>
      </c>
    </row>
    <row r="212" spans="1:28" s="14" customFormat="1">
      <c r="B212" s="63" t="s">
        <v>339</v>
      </c>
      <c r="L212" s="873"/>
    </row>
    <row r="213" spans="1:28">
      <c r="A213" s="39" t="s">
        <v>166</v>
      </c>
      <c r="B213" s="40" t="s">
        <v>340</v>
      </c>
      <c r="C213" s="41" t="s">
        <v>524</v>
      </c>
      <c r="D213" s="62" t="s">
        <v>341</v>
      </c>
      <c r="E213" s="43"/>
      <c r="F213" s="42" t="s">
        <v>176</v>
      </c>
      <c r="G213" s="44"/>
      <c r="H213" s="44">
        <f>ROUND(E213*G213, 2)</f>
        <v>0</v>
      </c>
      <c r="I213" s="1"/>
      <c r="J213" s="44">
        <f>ROUND(H213+I213,2)</f>
        <v>0</v>
      </c>
      <c r="K213" s="45">
        <v>3.5E-4</v>
      </c>
      <c r="L213" s="4">
        <f>ROUND(K213*E213,5)</f>
        <v>0</v>
      </c>
      <c r="M213" s="1"/>
      <c r="N213" s="1"/>
      <c r="O213" s="42">
        <v>20</v>
      </c>
      <c r="P213" s="42" t="s">
        <v>169</v>
      </c>
      <c r="Q213" s="1"/>
      <c r="R213" s="1"/>
      <c r="S213" s="1"/>
      <c r="T213" s="1"/>
      <c r="U213" s="1"/>
      <c r="V213" s="46" t="s">
        <v>41</v>
      </c>
      <c r="W213" s="43">
        <v>5.3330000000000002</v>
      </c>
      <c r="X213" s="1"/>
      <c r="Y213" s="1"/>
      <c r="Z213" s="42" t="s">
        <v>200</v>
      </c>
      <c r="AA213" s="1"/>
      <c r="AB213" s="42" t="s">
        <v>20</v>
      </c>
    </row>
    <row r="214" spans="1:28" outlineLevel="1">
      <c r="A214" s="1"/>
      <c r="B214" s="1"/>
      <c r="C214" s="1"/>
      <c r="D214" s="62" t="s">
        <v>342</v>
      </c>
      <c r="E214" s="1"/>
      <c r="F214" s="1"/>
      <c r="G214" s="1"/>
      <c r="H214" s="1"/>
      <c r="I214" s="1"/>
      <c r="J214" s="1"/>
      <c r="K214" s="1"/>
      <c r="L214" s="4"/>
      <c r="M214" s="1"/>
      <c r="N214" s="1"/>
      <c r="O214" s="1"/>
      <c r="P214" s="1"/>
      <c r="Q214" s="1"/>
      <c r="R214" s="1"/>
      <c r="S214" s="1"/>
      <c r="T214" s="1"/>
      <c r="U214" s="1"/>
      <c r="V214" s="46" t="s">
        <v>171</v>
      </c>
      <c r="W214" s="1"/>
      <c r="X214" s="1"/>
      <c r="Y214" s="1"/>
      <c r="Z214" s="1"/>
      <c r="AA214" s="1"/>
      <c r="AB214" s="1"/>
    </row>
    <row r="215" spans="1:28" outlineLevel="1">
      <c r="A215" s="1"/>
      <c r="B215" s="1"/>
      <c r="C215" s="1"/>
      <c r="D215" s="62" t="s">
        <v>192</v>
      </c>
      <c r="E215" s="1"/>
      <c r="F215" s="1"/>
      <c r="G215" s="1"/>
      <c r="H215" s="1"/>
      <c r="I215" s="1"/>
      <c r="J215" s="1"/>
      <c r="K215" s="1"/>
      <c r="L215" s="4"/>
      <c r="M215" s="1"/>
      <c r="N215" s="1"/>
      <c r="O215" s="1"/>
      <c r="P215" s="1"/>
      <c r="Q215" s="1"/>
      <c r="R215" s="1"/>
      <c r="S215" s="1"/>
      <c r="T215" s="1"/>
      <c r="U215" s="1"/>
      <c r="V215" s="46" t="s">
        <v>171</v>
      </c>
      <c r="W215" s="1"/>
      <c r="X215" s="1"/>
      <c r="Y215" s="1"/>
      <c r="Z215" s="1"/>
      <c r="AA215" s="1"/>
      <c r="AB215" s="1"/>
    </row>
    <row r="216" spans="1:28">
      <c r="A216" s="39" t="s">
        <v>166</v>
      </c>
      <c r="B216" s="40" t="s">
        <v>340</v>
      </c>
      <c r="C216" s="41" t="s">
        <v>525</v>
      </c>
      <c r="D216" s="62" t="s">
        <v>343</v>
      </c>
      <c r="E216" s="43">
        <v>140.333</v>
      </c>
      <c r="F216" s="42" t="s">
        <v>176</v>
      </c>
      <c r="G216" s="44"/>
      <c r="H216" s="44">
        <f>ROUND(E216*G216, 2)</f>
        <v>0</v>
      </c>
      <c r="I216" s="1"/>
      <c r="J216" s="44">
        <f>ROUND(H216+I216,2)</f>
        <v>0</v>
      </c>
      <c r="K216" s="45">
        <v>1.0000000000000001E-5</v>
      </c>
      <c r="L216" s="4">
        <f>ROUND(K216*E216,5)</f>
        <v>1.4E-3</v>
      </c>
      <c r="M216" s="1"/>
      <c r="N216" s="1"/>
      <c r="O216" s="42">
        <v>20</v>
      </c>
      <c r="P216" s="42" t="s">
        <v>169</v>
      </c>
      <c r="Q216" s="1"/>
      <c r="R216" s="1"/>
      <c r="S216" s="1"/>
      <c r="T216" s="1"/>
      <c r="U216" s="1"/>
      <c r="V216" s="46" t="s">
        <v>41</v>
      </c>
      <c r="W216" s="43">
        <v>3.508</v>
      </c>
      <c r="X216" s="1"/>
      <c r="Y216" s="1"/>
      <c r="Z216" s="42" t="s">
        <v>200</v>
      </c>
      <c r="AA216" s="1"/>
      <c r="AB216" s="42" t="s">
        <v>20</v>
      </c>
    </row>
    <row r="217" spans="1:28">
      <c r="A217" s="39" t="s">
        <v>166</v>
      </c>
      <c r="B217" s="40" t="s">
        <v>236</v>
      </c>
      <c r="C217" s="41" t="s">
        <v>526</v>
      </c>
      <c r="D217" s="62" t="s">
        <v>344</v>
      </c>
      <c r="E217" s="43">
        <v>140.333</v>
      </c>
      <c r="F217" s="42" t="s">
        <v>176</v>
      </c>
      <c r="G217" s="44"/>
      <c r="H217" s="1"/>
      <c r="I217" s="44">
        <f>ROUND(G217*E217,2)</f>
        <v>0</v>
      </c>
      <c r="J217" s="44">
        <f>ROUND(H217+I217,2)</f>
        <v>0</v>
      </c>
      <c r="K217" s="1"/>
      <c r="L217" s="4"/>
      <c r="M217" s="1"/>
      <c r="N217" s="1"/>
      <c r="O217" s="42">
        <v>20</v>
      </c>
      <c r="P217" s="42" t="s">
        <v>169</v>
      </c>
      <c r="Q217" s="1"/>
      <c r="R217" s="1"/>
      <c r="S217" s="1"/>
      <c r="T217" s="1"/>
      <c r="U217" s="1"/>
      <c r="V217" s="46" t="s">
        <v>31</v>
      </c>
      <c r="W217" s="1"/>
      <c r="X217" s="1"/>
      <c r="Y217" s="1"/>
      <c r="Z217" s="42" t="s">
        <v>345</v>
      </c>
      <c r="AA217" s="41" t="s">
        <v>169</v>
      </c>
      <c r="AB217" s="42">
        <v>2</v>
      </c>
    </row>
    <row r="218" spans="1:28">
      <c r="A218" s="39" t="s">
        <v>166</v>
      </c>
      <c r="B218" s="40" t="s">
        <v>340</v>
      </c>
      <c r="C218" s="41" t="s">
        <v>527</v>
      </c>
      <c r="D218" s="62" t="s">
        <v>346</v>
      </c>
      <c r="E218" s="43">
        <f>SUM(J217+J216+J213)/100</f>
        <v>0</v>
      </c>
      <c r="F218" s="42" t="s">
        <v>155</v>
      </c>
      <c r="G218" s="44"/>
      <c r="H218" s="44">
        <f>ROUND(E218*G218, 2)</f>
        <v>0</v>
      </c>
      <c r="I218" s="1"/>
      <c r="J218" s="44">
        <f>ROUND(H218+I218,2)</f>
        <v>0</v>
      </c>
      <c r="K218" s="1"/>
      <c r="L218" s="4"/>
      <c r="M218" s="1"/>
      <c r="N218" s="1"/>
      <c r="O218" s="42">
        <v>20</v>
      </c>
      <c r="P218" s="42" t="s">
        <v>169</v>
      </c>
      <c r="Q218" s="1"/>
      <c r="R218" s="1"/>
      <c r="S218" s="1"/>
      <c r="T218" s="1"/>
      <c r="U218" s="1"/>
      <c r="V218" s="46" t="s">
        <v>41</v>
      </c>
      <c r="W218" s="1"/>
      <c r="X218" s="1"/>
      <c r="Y218" s="1"/>
      <c r="Z218" s="42" t="s">
        <v>347</v>
      </c>
      <c r="AA218" s="1"/>
      <c r="AB218" s="42" t="s">
        <v>20</v>
      </c>
    </row>
    <row r="219" spans="1:28">
      <c r="A219" s="1"/>
      <c r="B219" s="1"/>
      <c r="C219" s="1"/>
      <c r="D219" s="15" t="s">
        <v>348</v>
      </c>
      <c r="E219" s="64"/>
      <c r="F219" s="1"/>
      <c r="G219" s="1"/>
      <c r="H219" s="64">
        <f>SUM(H212:H218)</f>
        <v>0</v>
      </c>
      <c r="I219" s="886">
        <f>SUM(I212:I218)</f>
        <v>0</v>
      </c>
      <c r="J219" s="886">
        <f>SUM(J212:J218)</f>
        <v>0</v>
      </c>
      <c r="K219" s="1"/>
      <c r="L219" s="887">
        <f>SUM(L212:L218)</f>
        <v>1.4E-3</v>
      </c>
      <c r="M219" s="1"/>
      <c r="N219" s="888">
        <f>SUM(N212:N218)</f>
        <v>0</v>
      </c>
      <c r="O219" s="1"/>
      <c r="P219" s="1"/>
      <c r="Q219" s="1"/>
      <c r="R219" s="1"/>
      <c r="S219" s="1"/>
      <c r="T219" s="1"/>
      <c r="U219" s="1"/>
      <c r="V219" s="1"/>
      <c r="W219" s="43">
        <v>8.8410000000000011</v>
      </c>
      <c r="X219" s="1"/>
      <c r="Y219" s="1"/>
      <c r="Z219" s="1"/>
      <c r="AA219" s="1"/>
      <c r="AB219" s="1"/>
    </row>
    <row r="220" spans="1:28" s="14" customFormat="1">
      <c r="B220" s="63" t="s">
        <v>349</v>
      </c>
      <c r="L220" s="873"/>
    </row>
    <row r="221" spans="1:28">
      <c r="A221" s="39" t="s">
        <v>166</v>
      </c>
      <c r="B221" s="40" t="s">
        <v>350</v>
      </c>
      <c r="C221" s="41" t="s">
        <v>528</v>
      </c>
      <c r="D221" s="62" t="s">
        <v>351</v>
      </c>
      <c r="E221" s="43">
        <v>1</v>
      </c>
      <c r="F221" s="42" t="s">
        <v>237</v>
      </c>
      <c r="G221" s="44"/>
      <c r="H221" s="44">
        <f>ROUND(E221*G221, 2)</f>
        <v>0</v>
      </c>
      <c r="I221" s="1"/>
      <c r="J221" s="44">
        <f>ROUND(H221+I221,2)</f>
        <v>0</v>
      </c>
      <c r="K221" s="45">
        <v>5.5999999999999995E-4</v>
      </c>
      <c r="L221" s="4">
        <f>ROUND(K221*E221,5)</f>
        <v>5.5999999999999995E-4</v>
      </c>
      <c r="M221" s="1"/>
      <c r="N221" s="1"/>
      <c r="O221" s="42">
        <v>20</v>
      </c>
      <c r="P221" s="42" t="s">
        <v>169</v>
      </c>
      <c r="Q221" s="1"/>
      <c r="R221" s="1"/>
      <c r="S221" s="1"/>
      <c r="T221" s="1"/>
      <c r="U221" s="1"/>
      <c r="V221" s="46" t="s">
        <v>41</v>
      </c>
      <c r="W221" s="43">
        <v>0.60699999999999998</v>
      </c>
      <c r="X221" s="1"/>
      <c r="Y221" s="1"/>
      <c r="Z221" s="42" t="s">
        <v>270</v>
      </c>
      <c r="AA221" s="1"/>
      <c r="AB221" s="42" t="s">
        <v>22</v>
      </c>
    </row>
    <row r="222" spans="1:28" outlineLevel="1">
      <c r="A222" s="1"/>
      <c r="B222" s="1"/>
      <c r="C222" s="1"/>
      <c r="D222" s="62" t="s">
        <v>352</v>
      </c>
      <c r="E222" s="1"/>
      <c r="F222" s="1"/>
      <c r="G222" s="1"/>
      <c r="H222" s="1"/>
      <c r="I222" s="1"/>
      <c r="J222" s="1"/>
      <c r="K222" s="1"/>
      <c r="L222" s="4"/>
      <c r="M222" s="1"/>
      <c r="N222" s="1"/>
      <c r="O222" s="1"/>
      <c r="P222" s="1"/>
      <c r="Q222" s="1"/>
      <c r="R222" s="1"/>
      <c r="S222" s="1"/>
      <c r="T222" s="1"/>
      <c r="U222" s="1"/>
      <c r="V222" s="46" t="s">
        <v>171</v>
      </c>
      <c r="W222" s="1"/>
      <c r="X222" s="1"/>
      <c r="Y222" s="1"/>
      <c r="Z222" s="1"/>
      <c r="AA222" s="1"/>
      <c r="AB222" s="1"/>
    </row>
    <row r="223" spans="1:28">
      <c r="A223" s="39" t="s">
        <v>166</v>
      </c>
      <c r="B223" s="40" t="s">
        <v>236</v>
      </c>
      <c r="C223" s="41" t="s">
        <v>529</v>
      </c>
      <c r="D223" s="62" t="s">
        <v>353</v>
      </c>
      <c r="E223" s="43">
        <v>1</v>
      </c>
      <c r="F223" s="42" t="s">
        <v>237</v>
      </c>
      <c r="G223" s="44"/>
      <c r="H223" s="1"/>
      <c r="I223" s="44">
        <f>ROUND(G223*E223,2)</f>
        <v>0</v>
      </c>
      <c r="J223" s="44">
        <f>ROUND(H223+I223,2)</f>
        <v>0</v>
      </c>
      <c r="K223" s="1"/>
      <c r="L223" s="4"/>
      <c r="M223" s="1"/>
      <c r="N223" s="1"/>
      <c r="O223" s="42">
        <v>20</v>
      </c>
      <c r="P223" s="42" t="s">
        <v>169</v>
      </c>
      <c r="Q223" s="1"/>
      <c r="R223" s="1"/>
      <c r="S223" s="1"/>
      <c r="T223" s="1"/>
      <c r="U223" s="1"/>
      <c r="V223" s="46" t="s">
        <v>31</v>
      </c>
      <c r="W223" s="1"/>
      <c r="X223" s="1"/>
      <c r="Y223" s="1"/>
      <c r="Z223" s="42" t="s">
        <v>272</v>
      </c>
      <c r="AA223" s="41" t="s">
        <v>169</v>
      </c>
      <c r="AB223" s="42">
        <v>2</v>
      </c>
    </row>
    <row r="224" spans="1:28">
      <c r="A224" s="39" t="s">
        <v>166</v>
      </c>
      <c r="B224" s="40" t="s">
        <v>350</v>
      </c>
      <c r="C224" s="41" t="s">
        <v>530</v>
      </c>
      <c r="D224" s="62" t="s">
        <v>354</v>
      </c>
      <c r="E224" s="43">
        <f>SUM(E225:E229)</f>
        <v>5</v>
      </c>
      <c r="F224" s="42" t="s">
        <v>237</v>
      </c>
      <c r="G224" s="44"/>
      <c r="H224" s="44">
        <f>ROUND(E224*G224, 2)</f>
        <v>0</v>
      </c>
      <c r="I224" s="1"/>
      <c r="J224" s="44">
        <f>ROUND(H224+I224,2)</f>
        <v>0</v>
      </c>
      <c r="K224" s="1"/>
      <c r="L224" s="4"/>
      <c r="M224" s="1"/>
      <c r="N224" s="1"/>
      <c r="O224" s="42">
        <v>20</v>
      </c>
      <c r="P224" s="42" t="s">
        <v>169</v>
      </c>
      <c r="Q224" s="1"/>
      <c r="R224" s="1"/>
      <c r="S224" s="1"/>
      <c r="T224" s="1"/>
      <c r="U224" s="1"/>
      <c r="V224" s="46" t="s">
        <v>41</v>
      </c>
      <c r="W224" s="43">
        <v>4.0919999999999996</v>
      </c>
      <c r="X224" s="1"/>
      <c r="Y224" s="1"/>
      <c r="Z224" s="42" t="s">
        <v>270</v>
      </c>
      <c r="AA224" s="1"/>
      <c r="AB224" s="42" t="s">
        <v>22</v>
      </c>
    </row>
    <row r="225" spans="1:28" outlineLevel="1">
      <c r="A225" s="1"/>
      <c r="B225" s="1"/>
      <c r="C225" s="1"/>
      <c r="D225" s="62" t="s">
        <v>355</v>
      </c>
      <c r="E225" s="1">
        <v>1</v>
      </c>
      <c r="F225" s="1"/>
      <c r="G225" s="1"/>
      <c r="H225" s="1"/>
      <c r="I225" s="1"/>
      <c r="J225" s="1"/>
      <c r="K225" s="1"/>
      <c r="L225" s="4"/>
      <c r="M225" s="1"/>
      <c r="N225" s="1"/>
      <c r="O225" s="1"/>
      <c r="P225" s="1"/>
      <c r="Q225" s="1"/>
      <c r="R225" s="1"/>
      <c r="S225" s="1"/>
      <c r="T225" s="1"/>
      <c r="U225" s="1"/>
      <c r="V225" s="46" t="s">
        <v>171</v>
      </c>
      <c r="W225" s="1"/>
      <c r="X225" s="1"/>
      <c r="Y225" s="1"/>
      <c r="Z225" s="1"/>
      <c r="AA225" s="1"/>
      <c r="AB225" s="1"/>
    </row>
    <row r="226" spans="1:28" outlineLevel="1">
      <c r="A226" s="1"/>
      <c r="B226" s="1"/>
      <c r="C226" s="1"/>
      <c r="D226" s="62" t="s">
        <v>356</v>
      </c>
      <c r="E226" s="1">
        <v>1</v>
      </c>
      <c r="F226" s="1"/>
      <c r="G226" s="1"/>
      <c r="H226" s="1"/>
      <c r="I226" s="1"/>
      <c r="J226" s="1"/>
      <c r="K226" s="1"/>
      <c r="L226" s="4"/>
      <c r="M226" s="1"/>
      <c r="N226" s="1"/>
      <c r="O226" s="1"/>
      <c r="P226" s="1"/>
      <c r="Q226" s="1"/>
      <c r="R226" s="1"/>
      <c r="S226" s="1"/>
      <c r="T226" s="1"/>
      <c r="U226" s="1"/>
      <c r="V226" s="46" t="s">
        <v>171</v>
      </c>
      <c r="W226" s="1"/>
      <c r="X226" s="1"/>
      <c r="Y226" s="1"/>
      <c r="Z226" s="1"/>
      <c r="AA226" s="1"/>
      <c r="AB226" s="1"/>
    </row>
    <row r="227" spans="1:28" outlineLevel="1">
      <c r="A227" s="1"/>
      <c r="B227" s="1"/>
      <c r="C227" s="1"/>
      <c r="D227" s="62" t="s">
        <v>357</v>
      </c>
      <c r="E227" s="1">
        <v>1</v>
      </c>
      <c r="F227" s="1"/>
      <c r="G227" s="1"/>
      <c r="H227" s="1"/>
      <c r="I227" s="1"/>
      <c r="J227" s="1"/>
      <c r="K227" s="1"/>
      <c r="L227" s="4"/>
      <c r="M227" s="1"/>
      <c r="N227" s="1"/>
      <c r="O227" s="1"/>
      <c r="P227" s="1"/>
      <c r="Q227" s="1"/>
      <c r="R227" s="1"/>
      <c r="S227" s="1"/>
      <c r="T227" s="1"/>
      <c r="U227" s="1"/>
      <c r="V227" s="46" t="s">
        <v>171</v>
      </c>
      <c r="W227" s="1"/>
      <c r="X227" s="1"/>
      <c r="Y227" s="1"/>
      <c r="Z227" s="1"/>
      <c r="AA227" s="1"/>
      <c r="AB227" s="1"/>
    </row>
    <row r="228" spans="1:28" outlineLevel="1">
      <c r="A228" s="1"/>
      <c r="B228" s="1"/>
      <c r="C228" s="1"/>
      <c r="D228" s="62" t="s">
        <v>358</v>
      </c>
      <c r="E228" s="1">
        <v>1</v>
      </c>
      <c r="F228" s="1"/>
      <c r="G228" s="1"/>
      <c r="H228" s="1"/>
      <c r="I228" s="1"/>
      <c r="J228" s="1"/>
      <c r="K228" s="1"/>
      <c r="L228" s="4"/>
      <c r="M228" s="1"/>
      <c r="N228" s="1"/>
      <c r="O228" s="1"/>
      <c r="P228" s="1"/>
      <c r="Q228" s="1"/>
      <c r="R228" s="1"/>
      <c r="S228" s="1"/>
      <c r="T228" s="1"/>
      <c r="U228" s="1"/>
      <c r="V228" s="46" t="s">
        <v>171</v>
      </c>
      <c r="W228" s="1"/>
      <c r="X228" s="1"/>
      <c r="Y228" s="1"/>
      <c r="Z228" s="1"/>
      <c r="AA228" s="1"/>
      <c r="AB228" s="1"/>
    </row>
    <row r="229" spans="1:28" outlineLevel="1">
      <c r="A229" s="1"/>
      <c r="B229" s="1"/>
      <c r="C229" s="1"/>
      <c r="D229" s="62" t="s">
        <v>359</v>
      </c>
      <c r="E229" s="1">
        <v>1</v>
      </c>
      <c r="F229" s="1"/>
      <c r="G229" s="1"/>
      <c r="H229" s="1"/>
      <c r="I229" s="1"/>
      <c r="J229" s="1"/>
      <c r="K229" s="1"/>
      <c r="L229" s="4"/>
      <c r="M229" s="1"/>
      <c r="N229" s="1"/>
      <c r="O229" s="1"/>
      <c r="P229" s="1"/>
      <c r="Q229" s="1"/>
      <c r="R229" s="1"/>
      <c r="S229" s="1"/>
      <c r="T229" s="1"/>
      <c r="U229" s="1"/>
      <c r="V229" s="46" t="s">
        <v>171</v>
      </c>
      <c r="W229" s="1"/>
      <c r="X229" s="1"/>
      <c r="Y229" s="1"/>
      <c r="Z229" s="1"/>
      <c r="AA229" s="1"/>
      <c r="AB229" s="1"/>
    </row>
    <row r="230" spans="1:28" outlineLevel="1">
      <c r="A230" s="1"/>
      <c r="B230" s="1"/>
      <c r="C230" s="1"/>
      <c r="D230" s="62" t="s">
        <v>360</v>
      </c>
      <c r="E230" s="1"/>
      <c r="F230" s="1"/>
      <c r="G230" s="1"/>
      <c r="H230" s="1"/>
      <c r="I230" s="1"/>
      <c r="J230" s="1"/>
      <c r="K230" s="1"/>
      <c r="L230" s="4"/>
      <c r="M230" s="1"/>
      <c r="N230" s="1"/>
      <c r="O230" s="1"/>
      <c r="P230" s="1"/>
      <c r="Q230" s="1"/>
      <c r="R230" s="1"/>
      <c r="S230" s="1"/>
      <c r="T230" s="1"/>
      <c r="U230" s="1"/>
      <c r="V230" s="46" t="s">
        <v>171</v>
      </c>
      <c r="W230" s="1"/>
      <c r="X230" s="1"/>
      <c r="Y230" s="1"/>
      <c r="Z230" s="1"/>
      <c r="AA230" s="1"/>
      <c r="AB230" s="1"/>
    </row>
    <row r="231" spans="1:28">
      <c r="A231" s="39" t="s">
        <v>166</v>
      </c>
      <c r="B231" s="40" t="s">
        <v>236</v>
      </c>
      <c r="C231" s="41" t="s">
        <v>531</v>
      </c>
      <c r="D231" s="62" t="s">
        <v>361</v>
      </c>
      <c r="E231" s="43">
        <v>3</v>
      </c>
      <c r="F231" s="42" t="s">
        <v>237</v>
      </c>
      <c r="G231" s="44"/>
      <c r="H231" s="1"/>
      <c r="I231" s="44">
        <f>ROUND(G231*E231,2)</f>
        <v>0</v>
      </c>
      <c r="J231" s="44">
        <f t="shared" ref="J231:J239" si="0">ROUND(H231+I231,2)</f>
        <v>0</v>
      </c>
      <c r="K231" s="45">
        <v>1.55E-2</v>
      </c>
      <c r="L231" s="4">
        <f t="shared" ref="L231:L238" si="1">ROUND(K231*E231,5)</f>
        <v>4.65E-2</v>
      </c>
      <c r="M231" s="1"/>
      <c r="N231" s="1"/>
      <c r="O231" s="42">
        <v>20</v>
      </c>
      <c r="P231" s="42" t="s">
        <v>169</v>
      </c>
      <c r="Q231" s="1"/>
      <c r="R231" s="1"/>
      <c r="S231" s="1"/>
      <c r="T231" s="1"/>
      <c r="U231" s="1"/>
      <c r="V231" s="46" t="s">
        <v>31</v>
      </c>
      <c r="W231" s="1"/>
      <c r="X231" s="1"/>
      <c r="Y231" s="1"/>
      <c r="Z231" s="42" t="s">
        <v>272</v>
      </c>
      <c r="AA231" s="41" t="s">
        <v>169</v>
      </c>
      <c r="AB231" s="42">
        <v>2</v>
      </c>
    </row>
    <row r="232" spans="1:28">
      <c r="A232" s="39" t="s">
        <v>166</v>
      </c>
      <c r="B232" s="40" t="s">
        <v>236</v>
      </c>
      <c r="C232" s="41" t="s">
        <v>532</v>
      </c>
      <c r="D232" s="62" t="s">
        <v>362</v>
      </c>
      <c r="E232" s="43">
        <v>2</v>
      </c>
      <c r="F232" s="42" t="s">
        <v>237</v>
      </c>
      <c r="G232" s="44"/>
      <c r="H232" s="1"/>
      <c r="I232" s="44">
        <f>ROUND(G232*E232,2)</f>
        <v>0</v>
      </c>
      <c r="J232" s="44">
        <f t="shared" si="0"/>
        <v>0</v>
      </c>
      <c r="K232" s="45">
        <v>1.55E-2</v>
      </c>
      <c r="L232" s="4">
        <f t="shared" si="1"/>
        <v>3.1E-2</v>
      </c>
      <c r="M232" s="1"/>
      <c r="N232" s="1"/>
      <c r="O232" s="42">
        <v>20</v>
      </c>
      <c r="P232" s="42" t="s">
        <v>169</v>
      </c>
      <c r="Q232" s="1"/>
      <c r="R232" s="1"/>
      <c r="S232" s="1"/>
      <c r="T232" s="1"/>
      <c r="U232" s="1"/>
      <c r="V232" s="46" t="s">
        <v>31</v>
      </c>
      <c r="W232" s="1"/>
      <c r="X232" s="1"/>
      <c r="Y232" s="1"/>
      <c r="Z232" s="42" t="s">
        <v>272</v>
      </c>
      <c r="AA232" s="41" t="s">
        <v>169</v>
      </c>
      <c r="AB232" s="42">
        <v>2</v>
      </c>
    </row>
    <row r="233" spans="1:28">
      <c r="A233" s="39" t="s">
        <v>166</v>
      </c>
      <c r="B233" s="40" t="s">
        <v>236</v>
      </c>
      <c r="C233" s="41" t="s">
        <v>533</v>
      </c>
      <c r="D233" s="62" t="s">
        <v>363</v>
      </c>
      <c r="E233" s="43"/>
      <c r="F233" s="42" t="s">
        <v>237</v>
      </c>
      <c r="G233" s="44"/>
      <c r="H233" s="1"/>
      <c r="I233" s="44">
        <f>ROUND(G233*E233,2)</f>
        <v>0</v>
      </c>
      <c r="J233" s="44">
        <f t="shared" si="0"/>
        <v>0</v>
      </c>
      <c r="K233" s="45">
        <v>1.7500000000000002E-2</v>
      </c>
      <c r="L233" s="4">
        <f t="shared" si="1"/>
        <v>0</v>
      </c>
      <c r="M233" s="1"/>
      <c r="N233" s="1"/>
      <c r="O233" s="42">
        <v>20</v>
      </c>
      <c r="P233" s="42" t="s">
        <v>169</v>
      </c>
      <c r="Q233" s="1"/>
      <c r="R233" s="1"/>
      <c r="S233" s="1"/>
      <c r="T233" s="1"/>
      <c r="U233" s="1"/>
      <c r="V233" s="46" t="s">
        <v>31</v>
      </c>
      <c r="W233" s="1"/>
      <c r="X233" s="1"/>
      <c r="Y233" s="1"/>
      <c r="Z233" s="42" t="s">
        <v>272</v>
      </c>
      <c r="AA233" s="41" t="s">
        <v>169</v>
      </c>
      <c r="AB233" s="42">
        <v>2</v>
      </c>
    </row>
    <row r="234" spans="1:28">
      <c r="A234" s="39" t="s">
        <v>166</v>
      </c>
      <c r="B234" s="40" t="s">
        <v>350</v>
      </c>
      <c r="C234" s="41" t="s">
        <v>534</v>
      </c>
      <c r="D234" s="62" t="s">
        <v>364</v>
      </c>
      <c r="E234" s="43"/>
      <c r="F234" s="42" t="s">
        <v>237</v>
      </c>
      <c r="G234" s="44"/>
      <c r="H234" s="44">
        <f>ROUND(E234*G234, 2)</f>
        <v>0</v>
      </c>
      <c r="I234" s="1"/>
      <c r="J234" s="44">
        <f t="shared" si="0"/>
        <v>0</v>
      </c>
      <c r="K234" s="45">
        <v>1.0000000000000001E-5</v>
      </c>
      <c r="L234" s="4">
        <f t="shared" si="1"/>
        <v>0</v>
      </c>
      <c r="M234" s="1"/>
      <c r="N234" s="1"/>
      <c r="O234" s="42">
        <v>20</v>
      </c>
      <c r="P234" s="42" t="s">
        <v>169</v>
      </c>
      <c r="Q234" s="1"/>
      <c r="R234" s="1"/>
      <c r="S234" s="1"/>
      <c r="T234" s="1"/>
      <c r="U234" s="1"/>
      <c r="V234" s="46" t="s">
        <v>41</v>
      </c>
      <c r="W234" s="43">
        <v>0.83199999999999996</v>
      </c>
      <c r="X234" s="1"/>
      <c r="Y234" s="1"/>
      <c r="Z234" s="42" t="s">
        <v>316</v>
      </c>
      <c r="AA234" s="1"/>
      <c r="AB234" s="42" t="s">
        <v>22</v>
      </c>
    </row>
    <row r="235" spans="1:28">
      <c r="A235" s="39" t="s">
        <v>166</v>
      </c>
      <c r="B235" s="40" t="s">
        <v>236</v>
      </c>
      <c r="C235" s="41" t="s">
        <v>535</v>
      </c>
      <c r="D235" s="62" t="s">
        <v>365</v>
      </c>
      <c r="E235" s="43"/>
      <c r="F235" s="42" t="s">
        <v>237</v>
      </c>
      <c r="G235" s="44"/>
      <c r="H235" s="1"/>
      <c r="I235" s="44">
        <f>ROUND(G235*E235,2)</f>
        <v>0</v>
      </c>
      <c r="J235" s="44">
        <f t="shared" si="0"/>
        <v>0</v>
      </c>
      <c r="K235" s="45">
        <v>6.4000000000000005E-4</v>
      </c>
      <c r="L235" s="4">
        <f t="shared" si="1"/>
        <v>0</v>
      </c>
      <c r="M235" s="1"/>
      <c r="N235" s="1"/>
      <c r="O235" s="42">
        <v>20</v>
      </c>
      <c r="P235" s="42" t="s">
        <v>169</v>
      </c>
      <c r="Q235" s="1"/>
      <c r="R235" s="1"/>
      <c r="S235" s="1"/>
      <c r="T235" s="1"/>
      <c r="U235" s="1"/>
      <c r="V235" s="46" t="s">
        <v>31</v>
      </c>
      <c r="W235" s="1"/>
      <c r="X235" s="1"/>
      <c r="Y235" s="1"/>
      <c r="Z235" s="42" t="s">
        <v>272</v>
      </c>
      <c r="AA235" s="41" t="s">
        <v>169</v>
      </c>
      <c r="AB235" s="42">
        <v>2</v>
      </c>
    </row>
    <row r="236" spans="1:28">
      <c r="A236" s="39" t="s">
        <v>166</v>
      </c>
      <c r="B236" s="40" t="s">
        <v>350</v>
      </c>
      <c r="C236" s="41" t="s">
        <v>536</v>
      </c>
      <c r="D236" s="62" t="s">
        <v>366</v>
      </c>
      <c r="E236" s="43">
        <v>4</v>
      </c>
      <c r="F236" s="42" t="s">
        <v>237</v>
      </c>
      <c r="G236" s="44"/>
      <c r="H236" s="44">
        <f>ROUND(E236*G236, 2)</f>
        <v>0</v>
      </c>
      <c r="I236" s="1"/>
      <c r="J236" s="44">
        <f t="shared" si="0"/>
        <v>0</v>
      </c>
      <c r="K236" s="45">
        <v>1.0000000000000001E-5</v>
      </c>
      <c r="L236" s="4">
        <f t="shared" si="1"/>
        <v>4.0000000000000003E-5</v>
      </c>
      <c r="M236" s="1"/>
      <c r="N236" s="1"/>
      <c r="O236" s="42">
        <v>20</v>
      </c>
      <c r="P236" s="42" t="s">
        <v>169</v>
      </c>
      <c r="Q236" s="1"/>
      <c r="R236" s="1"/>
      <c r="S236" s="1"/>
      <c r="T236" s="1"/>
      <c r="U236" s="1"/>
      <c r="V236" s="46" t="s">
        <v>41</v>
      </c>
      <c r="W236" s="43">
        <v>1.792</v>
      </c>
      <c r="X236" s="1"/>
      <c r="Y236" s="1"/>
      <c r="Z236" s="42" t="s">
        <v>316</v>
      </c>
      <c r="AA236" s="1"/>
      <c r="AB236" s="42" t="s">
        <v>22</v>
      </c>
    </row>
    <row r="237" spans="1:28">
      <c r="A237" s="39" t="s">
        <v>166</v>
      </c>
      <c r="B237" s="40" t="s">
        <v>236</v>
      </c>
      <c r="C237" s="41" t="s">
        <v>537</v>
      </c>
      <c r="D237" s="62" t="s">
        <v>367</v>
      </c>
      <c r="E237" s="43"/>
      <c r="F237" s="42" t="s">
        <v>237</v>
      </c>
      <c r="G237" s="44"/>
      <c r="H237" s="1"/>
      <c r="I237" s="44">
        <f>ROUND(G237*E237,2)</f>
        <v>0</v>
      </c>
      <c r="J237" s="44">
        <f t="shared" si="0"/>
        <v>0</v>
      </c>
      <c r="K237" s="45">
        <v>1.6199999999999999E-3</v>
      </c>
      <c r="L237" s="4">
        <f t="shared" si="1"/>
        <v>0</v>
      </c>
      <c r="M237" s="1"/>
      <c r="N237" s="1"/>
      <c r="O237" s="42">
        <v>20</v>
      </c>
      <c r="P237" s="42" t="s">
        <v>169</v>
      </c>
      <c r="Q237" s="1"/>
      <c r="R237" s="1"/>
      <c r="S237" s="1"/>
      <c r="T237" s="1"/>
      <c r="U237" s="1"/>
      <c r="V237" s="46" t="s">
        <v>31</v>
      </c>
      <c r="W237" s="1"/>
      <c r="X237" s="1"/>
      <c r="Y237" s="1"/>
      <c r="Z237" s="42" t="s">
        <v>272</v>
      </c>
      <c r="AA237" s="41" t="s">
        <v>169</v>
      </c>
      <c r="AB237" s="42">
        <v>2</v>
      </c>
    </row>
    <row r="238" spans="1:28">
      <c r="A238" s="39" t="s">
        <v>166</v>
      </c>
      <c r="B238" s="40" t="s">
        <v>236</v>
      </c>
      <c r="C238" s="41" t="s">
        <v>538</v>
      </c>
      <c r="D238" s="62" t="s">
        <v>368</v>
      </c>
      <c r="E238" s="43">
        <v>4</v>
      </c>
      <c r="F238" s="42" t="s">
        <v>237</v>
      </c>
      <c r="G238" s="44"/>
      <c r="H238" s="1"/>
      <c r="I238" s="44">
        <f>ROUND(G238*E238,2)</f>
        <v>0</v>
      </c>
      <c r="J238" s="44">
        <f t="shared" si="0"/>
        <v>0</v>
      </c>
      <c r="K238" s="45">
        <v>2E-3</v>
      </c>
      <c r="L238" s="4">
        <f t="shared" si="1"/>
        <v>8.0000000000000002E-3</v>
      </c>
      <c r="M238" s="1"/>
      <c r="N238" s="1"/>
      <c r="O238" s="42">
        <v>20</v>
      </c>
      <c r="P238" s="42" t="s">
        <v>169</v>
      </c>
      <c r="Q238" s="1"/>
      <c r="R238" s="1"/>
      <c r="S238" s="1"/>
      <c r="T238" s="1"/>
      <c r="U238" s="1"/>
      <c r="V238" s="46" t="s">
        <v>31</v>
      </c>
      <c r="W238" s="1"/>
      <c r="X238" s="1"/>
      <c r="Y238" s="1"/>
      <c r="Z238" s="42" t="s">
        <v>272</v>
      </c>
      <c r="AA238" s="41" t="s">
        <v>169</v>
      </c>
      <c r="AB238" s="42">
        <v>2</v>
      </c>
    </row>
    <row r="239" spans="1:28">
      <c r="A239" s="39" t="s">
        <v>166</v>
      </c>
      <c r="B239" s="40" t="s">
        <v>350</v>
      </c>
      <c r="C239" s="41" t="s">
        <v>539</v>
      </c>
      <c r="D239" s="62" t="s">
        <v>369</v>
      </c>
      <c r="E239" s="43">
        <f>SUM(J238+J237+J236+J235+J234+J233+J232+J231+J224+J223+J221)/100</f>
        <v>0</v>
      </c>
      <c r="F239" s="42" t="s">
        <v>155</v>
      </c>
      <c r="G239" s="44"/>
      <c r="H239" s="44">
        <f>ROUND(E239*G239, 2)</f>
        <v>0</v>
      </c>
      <c r="I239" s="1"/>
      <c r="J239" s="44">
        <f t="shared" si="0"/>
        <v>0</v>
      </c>
      <c r="K239" s="1"/>
      <c r="L239" s="4"/>
      <c r="M239" s="1"/>
      <c r="N239" s="1"/>
      <c r="O239" s="42">
        <v>20</v>
      </c>
      <c r="P239" s="42" t="s">
        <v>169</v>
      </c>
      <c r="Q239" s="1"/>
      <c r="R239" s="1"/>
      <c r="S239" s="1"/>
      <c r="T239" s="1"/>
      <c r="U239" s="1"/>
      <c r="V239" s="46" t="s">
        <v>41</v>
      </c>
      <c r="W239" s="1"/>
      <c r="X239" s="1"/>
      <c r="Y239" s="1"/>
      <c r="Z239" s="42" t="s">
        <v>316</v>
      </c>
      <c r="AA239" s="1"/>
      <c r="AB239" s="42" t="s">
        <v>20</v>
      </c>
    </row>
    <row r="240" spans="1:28">
      <c r="A240" s="1"/>
      <c r="B240" s="1"/>
      <c r="C240" s="1"/>
      <c r="D240" s="15" t="s">
        <v>370</v>
      </c>
      <c r="E240" s="64"/>
      <c r="F240" s="1"/>
      <c r="G240" s="1"/>
      <c r="H240" s="64">
        <f>SUM(H239+H238+H237+H236+H235+H234+H233+H232+H231+H224+H223+H221)</f>
        <v>0</v>
      </c>
      <c r="I240" s="636">
        <f>SUM(I239+I238+I237+I236+I235+I234+I233+I232+I231+I224+I223+I221)</f>
        <v>0</v>
      </c>
      <c r="J240" s="636">
        <f>SUM(J239+J238+J237+J236+J235+J234+J233+J232+J231+J224+J223+J221)</f>
        <v>0</v>
      </c>
      <c r="K240" s="1"/>
      <c r="L240" s="887">
        <f>SUM(L239+L238+L237+L236+L235+L234+L233+L232+L231+L224+L223+L221)</f>
        <v>8.610000000000001E-2</v>
      </c>
      <c r="M240" s="1"/>
      <c r="N240" s="834">
        <f>SUM(N239+N238+N237+N236+N235+N234+N233+N232+N231+N224+N223+N221)</f>
        <v>0</v>
      </c>
      <c r="O240" s="1"/>
      <c r="P240" s="1"/>
      <c r="Q240" s="1"/>
      <c r="R240" s="1"/>
      <c r="S240" s="1"/>
      <c r="T240" s="1"/>
      <c r="U240" s="1"/>
      <c r="V240" s="1"/>
      <c r="W240" s="43">
        <v>9.09</v>
      </c>
      <c r="X240" s="1"/>
      <c r="Y240" s="1"/>
      <c r="Z240" s="1"/>
      <c r="AA240" s="1"/>
      <c r="AB240" s="1"/>
    </row>
    <row r="241" spans="1:30">
      <c r="A241" s="1"/>
      <c r="B241" s="63" t="s">
        <v>371</v>
      </c>
      <c r="C241" s="1"/>
      <c r="D241" s="1"/>
      <c r="E241" s="1"/>
      <c r="F241" s="1"/>
      <c r="G241" s="1"/>
      <c r="H241" s="1"/>
      <c r="I241" s="1"/>
      <c r="J241" s="1"/>
      <c r="K241" s="1"/>
      <c r="L241" s="4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30" ht="25.5">
      <c r="A242" s="39" t="s">
        <v>166</v>
      </c>
      <c r="B242" s="40" t="s">
        <v>372</v>
      </c>
      <c r="C242" s="41" t="s">
        <v>540</v>
      </c>
      <c r="D242" s="62" t="s">
        <v>373</v>
      </c>
      <c r="E242" s="43">
        <v>6.58</v>
      </c>
      <c r="F242" s="42" t="s">
        <v>176</v>
      </c>
      <c r="G242" s="44"/>
      <c r="H242" s="44">
        <f>ROUND(E242*G242, 2)</f>
        <v>0</v>
      </c>
      <c r="I242" s="1"/>
      <c r="J242" s="44">
        <f>ROUND(H242+I242,2)</f>
        <v>0</v>
      </c>
      <c r="K242" s="45">
        <v>3.0000000000000001E-5</v>
      </c>
      <c r="L242" s="4">
        <f>ROUND(K242*E242,5)</f>
        <v>2.0000000000000001E-4</v>
      </c>
      <c r="M242" s="1"/>
      <c r="N242" s="1"/>
      <c r="O242" s="42">
        <v>20</v>
      </c>
      <c r="P242" s="42" t="s">
        <v>169</v>
      </c>
      <c r="Q242" s="1"/>
      <c r="R242" s="1"/>
      <c r="S242" s="1"/>
      <c r="T242" s="1"/>
      <c r="U242" s="1"/>
      <c r="V242" s="46" t="s">
        <v>41</v>
      </c>
      <c r="W242" s="43">
        <v>3.629</v>
      </c>
      <c r="X242" s="1"/>
      <c r="Y242" s="1"/>
      <c r="Z242" s="42" t="s">
        <v>374</v>
      </c>
      <c r="AA242" s="1"/>
      <c r="AB242" s="42" t="s">
        <v>22</v>
      </c>
    </row>
    <row r="243" spans="1:30" outlineLevel="1">
      <c r="A243" s="1"/>
      <c r="B243" s="1"/>
      <c r="C243" s="1"/>
      <c r="D243" s="62" t="s">
        <v>375</v>
      </c>
      <c r="E243" s="1"/>
      <c r="F243" s="1"/>
      <c r="G243" s="1"/>
      <c r="H243" s="1"/>
      <c r="I243" s="1"/>
      <c r="J243" s="1"/>
      <c r="K243" s="1"/>
      <c r="L243" s="4"/>
      <c r="M243" s="1"/>
      <c r="N243" s="1"/>
      <c r="O243" s="1"/>
      <c r="P243" s="1"/>
      <c r="Q243" s="1"/>
      <c r="R243" s="1"/>
      <c r="S243" s="1"/>
      <c r="T243" s="1"/>
      <c r="U243" s="1"/>
      <c r="V243" s="46" t="s">
        <v>171</v>
      </c>
      <c r="W243" s="1"/>
      <c r="X243" s="1"/>
      <c r="Y243" s="1"/>
      <c r="Z243" s="1"/>
      <c r="AA243" s="1"/>
      <c r="AB243" s="1"/>
      <c r="AD243" s="1"/>
    </row>
    <row r="244" spans="1:30" outlineLevel="1">
      <c r="A244" s="1"/>
      <c r="B244" s="1"/>
      <c r="C244" s="1"/>
      <c r="D244" s="62"/>
      <c r="E244" s="1"/>
      <c r="F244" s="1"/>
      <c r="G244" s="1"/>
      <c r="H244" s="1"/>
      <c r="I244" s="1"/>
      <c r="J244" s="1"/>
      <c r="K244" s="1"/>
      <c r="L244" s="4"/>
      <c r="M244" s="1"/>
      <c r="N244" s="1"/>
      <c r="O244" s="1"/>
      <c r="P244" s="1"/>
      <c r="Q244" s="1"/>
      <c r="R244" s="1"/>
      <c r="S244" s="1"/>
      <c r="T244" s="1"/>
      <c r="U244" s="1"/>
      <c r="V244" s="46" t="s">
        <v>171</v>
      </c>
      <c r="W244" s="1"/>
      <c r="X244" s="1"/>
      <c r="Y244" s="1"/>
      <c r="Z244" s="1"/>
      <c r="AA244" s="1"/>
      <c r="AB244" s="1"/>
      <c r="AD244" s="1"/>
    </row>
    <row r="245" spans="1:30" outlineLevel="1">
      <c r="A245" s="1"/>
      <c r="B245" s="1"/>
      <c r="C245" s="1"/>
      <c r="D245" s="62" t="s">
        <v>376</v>
      </c>
      <c r="E245" s="1"/>
      <c r="F245" s="1"/>
      <c r="G245" s="1"/>
      <c r="H245" s="1"/>
      <c r="I245" s="1"/>
      <c r="J245" s="1"/>
      <c r="K245" s="1"/>
      <c r="L245" s="4"/>
      <c r="M245" s="1"/>
      <c r="N245" s="1"/>
      <c r="O245" s="1"/>
      <c r="P245" s="1"/>
      <c r="Q245" s="1"/>
      <c r="R245" s="1"/>
      <c r="S245" s="1"/>
      <c r="T245" s="1"/>
      <c r="U245" s="1"/>
      <c r="V245" s="46" t="s">
        <v>171</v>
      </c>
      <c r="W245" s="1"/>
      <c r="X245" s="1"/>
      <c r="Y245" s="1"/>
      <c r="Z245" s="1"/>
      <c r="AA245" s="1"/>
      <c r="AB245" s="1"/>
      <c r="AD245" s="1"/>
    </row>
    <row r="246" spans="1:30" ht="25.5">
      <c r="A246" s="39" t="s">
        <v>166</v>
      </c>
      <c r="B246" s="40" t="s">
        <v>236</v>
      </c>
      <c r="C246" s="41" t="s">
        <v>541</v>
      </c>
      <c r="D246" s="62" t="s">
        <v>377</v>
      </c>
      <c r="E246" s="43">
        <v>10.08</v>
      </c>
      <c r="F246" s="42" t="s">
        <v>176</v>
      </c>
      <c r="G246" s="44"/>
      <c r="H246" s="1"/>
      <c r="I246" s="44">
        <f>ROUND(G246*E246,2)</f>
        <v>0</v>
      </c>
      <c r="J246" s="44">
        <f>ROUND(H246+I246,2)</f>
        <v>0</v>
      </c>
      <c r="K246" s="45">
        <v>0.01</v>
      </c>
      <c r="L246" s="4">
        <f>ROUND(K246*E246,5)</f>
        <v>0.1008</v>
      </c>
      <c r="M246" s="1"/>
      <c r="N246" s="1"/>
      <c r="O246" s="42">
        <v>20</v>
      </c>
      <c r="P246" s="42" t="s">
        <v>169</v>
      </c>
      <c r="Q246" s="1"/>
      <c r="R246" s="1"/>
      <c r="S246" s="1"/>
      <c r="T246" s="1"/>
      <c r="U246" s="1"/>
      <c r="V246" s="46" t="s">
        <v>31</v>
      </c>
      <c r="W246" s="1"/>
      <c r="X246" s="1"/>
      <c r="Y246" s="1"/>
      <c r="Z246" s="42" t="s">
        <v>378</v>
      </c>
      <c r="AA246" s="41" t="s">
        <v>169</v>
      </c>
      <c r="AB246" s="42">
        <v>2</v>
      </c>
      <c r="AD246" s="1"/>
    </row>
    <row r="247" spans="1:30" outlineLevel="1">
      <c r="A247" s="1"/>
      <c r="B247" s="1"/>
      <c r="C247" s="1"/>
      <c r="D247" s="62" t="s">
        <v>379</v>
      </c>
      <c r="E247" s="1"/>
      <c r="F247" s="1"/>
      <c r="G247" s="1"/>
      <c r="H247" s="1"/>
      <c r="I247" s="1"/>
      <c r="J247" s="1"/>
      <c r="K247" s="1"/>
      <c r="L247" s="4"/>
      <c r="M247" s="1"/>
      <c r="N247" s="1"/>
      <c r="O247" s="1"/>
      <c r="P247" s="1"/>
      <c r="Q247" s="1"/>
      <c r="R247" s="1"/>
      <c r="S247" s="1"/>
      <c r="T247" s="1"/>
      <c r="U247" s="1"/>
      <c r="V247" s="46" t="s">
        <v>171</v>
      </c>
      <c r="W247" s="1"/>
      <c r="X247" s="1"/>
      <c r="Y247" s="1"/>
      <c r="Z247" s="1"/>
      <c r="AA247" s="1"/>
      <c r="AB247" s="1"/>
    </row>
    <row r="248" spans="1:30" outlineLevel="1">
      <c r="A248" s="1"/>
      <c r="B248" s="1"/>
      <c r="C248" s="1"/>
      <c r="D248" s="62" t="s">
        <v>380</v>
      </c>
      <c r="E248" s="1"/>
      <c r="F248" s="1"/>
      <c r="G248" s="1"/>
      <c r="H248" s="1"/>
      <c r="I248" s="1"/>
      <c r="J248" s="1"/>
      <c r="K248" s="1"/>
      <c r="L248" s="4"/>
      <c r="M248" s="1"/>
      <c r="N248" s="1"/>
      <c r="O248" s="1"/>
      <c r="P248" s="1"/>
      <c r="Q248" s="1"/>
      <c r="R248" s="1"/>
      <c r="S248" s="1"/>
      <c r="T248" s="1"/>
      <c r="U248" s="1"/>
      <c r="V248" s="46" t="s">
        <v>171</v>
      </c>
      <c r="W248" s="1"/>
      <c r="X248" s="1"/>
      <c r="Y248" s="1"/>
      <c r="Z248" s="1"/>
      <c r="AA248" s="1"/>
      <c r="AB248" s="1"/>
    </row>
    <row r="249" spans="1:30">
      <c r="A249" s="39" t="s">
        <v>166</v>
      </c>
      <c r="B249" s="40" t="s">
        <v>372</v>
      </c>
      <c r="C249" s="41" t="s">
        <v>542</v>
      </c>
      <c r="D249" s="62" t="s">
        <v>381</v>
      </c>
      <c r="E249" s="43">
        <v>216</v>
      </c>
      <c r="F249" s="42" t="s">
        <v>382</v>
      </c>
      <c r="G249" s="44"/>
      <c r="H249" s="44">
        <f>ROUND(E249*G249, 2)</f>
        <v>0</v>
      </c>
      <c r="I249" s="1"/>
      <c r="J249" s="44">
        <f>ROUND(H249+I249,2)</f>
        <v>0</v>
      </c>
      <c r="K249" s="45">
        <v>5.0000000000000002E-5</v>
      </c>
      <c r="L249" s="4">
        <f>ROUND(K249*E249,5)</f>
        <v>1.0800000000000001E-2</v>
      </c>
      <c r="M249" s="1"/>
      <c r="N249" s="1"/>
      <c r="O249" s="42">
        <v>20</v>
      </c>
      <c r="P249" s="42" t="s">
        <v>169</v>
      </c>
      <c r="Q249" s="1"/>
      <c r="R249" s="1"/>
      <c r="S249" s="1"/>
      <c r="T249" s="1"/>
      <c r="U249" s="1"/>
      <c r="V249" s="46" t="s">
        <v>41</v>
      </c>
      <c r="W249" s="43">
        <v>15.336</v>
      </c>
      <c r="X249" s="1"/>
      <c r="Y249" s="1"/>
      <c r="Z249" s="42" t="s">
        <v>374</v>
      </c>
      <c r="AA249" s="1"/>
      <c r="AB249" s="42" t="s">
        <v>22</v>
      </c>
    </row>
    <row r="250" spans="1:30" outlineLevel="1">
      <c r="A250" s="1"/>
      <c r="B250" s="1"/>
      <c r="C250" s="1"/>
      <c r="D250" s="62" t="s">
        <v>383</v>
      </c>
      <c r="E250" s="1"/>
      <c r="F250" s="1"/>
      <c r="G250" s="1"/>
      <c r="H250" s="1"/>
      <c r="I250" s="1"/>
      <c r="J250" s="1"/>
      <c r="K250" s="1"/>
      <c r="L250" s="4"/>
      <c r="M250" s="1"/>
      <c r="N250" s="1"/>
      <c r="O250" s="1"/>
      <c r="P250" s="1"/>
      <c r="Q250" s="1"/>
      <c r="R250" s="1"/>
      <c r="S250" s="1"/>
      <c r="T250" s="1"/>
      <c r="U250" s="1"/>
      <c r="V250" s="46" t="s">
        <v>171</v>
      </c>
      <c r="W250" s="1"/>
      <c r="X250" s="1"/>
      <c r="Y250" s="1"/>
      <c r="Z250" s="1"/>
      <c r="AA250" s="1"/>
      <c r="AB250" s="1"/>
    </row>
    <row r="251" spans="1:30" outlineLevel="1">
      <c r="A251" s="1"/>
      <c r="B251" s="1"/>
      <c r="C251" s="1"/>
      <c r="D251" s="62" t="s">
        <v>384</v>
      </c>
      <c r="E251" s="1"/>
      <c r="F251" s="1"/>
      <c r="G251" s="1"/>
      <c r="H251" s="1"/>
      <c r="I251" s="1"/>
      <c r="J251" s="1"/>
      <c r="K251" s="1"/>
      <c r="L251" s="4"/>
      <c r="M251" s="1"/>
      <c r="N251" s="1"/>
      <c r="O251" s="1"/>
      <c r="P251" s="1"/>
      <c r="Q251" s="1"/>
      <c r="R251" s="1"/>
      <c r="S251" s="1"/>
      <c r="T251" s="1"/>
      <c r="U251" s="1"/>
      <c r="V251" s="46" t="s">
        <v>171</v>
      </c>
      <c r="W251" s="1"/>
      <c r="X251" s="1"/>
      <c r="Y251" s="1"/>
      <c r="Z251" s="1"/>
      <c r="AA251" s="1"/>
      <c r="AB251" s="1"/>
    </row>
    <row r="252" spans="1:30" outlineLevel="1">
      <c r="A252" s="1"/>
      <c r="B252" s="1"/>
      <c r="C252" s="1"/>
      <c r="D252" s="62" t="s">
        <v>385</v>
      </c>
      <c r="E252" s="1"/>
      <c r="F252" s="1"/>
      <c r="G252" s="1"/>
      <c r="H252" s="1"/>
      <c r="I252" s="1"/>
      <c r="J252" s="1"/>
      <c r="K252" s="1"/>
      <c r="L252" s="4"/>
      <c r="M252" s="1"/>
      <c r="N252" s="1"/>
      <c r="O252" s="1"/>
      <c r="P252" s="1"/>
      <c r="Q252" s="1"/>
      <c r="R252" s="1"/>
      <c r="S252" s="1"/>
      <c r="T252" s="1"/>
      <c r="U252" s="1"/>
      <c r="V252" s="46" t="s">
        <v>171</v>
      </c>
      <c r="W252" s="1"/>
      <c r="X252" s="1"/>
      <c r="Y252" s="1"/>
      <c r="Z252" s="1"/>
      <c r="AA252" s="1"/>
      <c r="AB252" s="1"/>
    </row>
    <row r="253" spans="1:30" outlineLevel="1">
      <c r="A253" s="1"/>
      <c r="B253" s="1"/>
      <c r="C253" s="1"/>
      <c r="D253" s="62" t="s">
        <v>386</v>
      </c>
      <c r="E253" s="1"/>
      <c r="F253" s="1"/>
      <c r="G253" s="1"/>
      <c r="H253" s="1"/>
      <c r="I253" s="1"/>
      <c r="J253" s="1"/>
      <c r="K253" s="1"/>
      <c r="L253" s="4"/>
      <c r="M253" s="1"/>
      <c r="N253" s="1"/>
      <c r="O253" s="1"/>
      <c r="P253" s="1"/>
      <c r="Q253" s="1"/>
      <c r="R253" s="1"/>
      <c r="S253" s="1"/>
      <c r="T253" s="1"/>
      <c r="U253" s="1"/>
      <c r="V253" s="46" t="s">
        <v>171</v>
      </c>
      <c r="W253" s="1"/>
      <c r="X253" s="1"/>
      <c r="Y253" s="1"/>
      <c r="Z253" s="1"/>
      <c r="AA253" s="1"/>
      <c r="AB253" s="1"/>
    </row>
    <row r="254" spans="1:30" outlineLevel="1">
      <c r="A254" s="1"/>
      <c r="B254" s="1"/>
      <c r="C254" s="1"/>
      <c r="D254" s="62" t="s">
        <v>387</v>
      </c>
      <c r="E254" s="1"/>
      <c r="F254" s="1"/>
      <c r="G254" s="1"/>
      <c r="H254" s="1"/>
      <c r="I254" s="1"/>
      <c r="J254" s="1"/>
      <c r="K254" s="1"/>
      <c r="L254" s="4"/>
      <c r="M254" s="1"/>
      <c r="N254" s="1"/>
      <c r="O254" s="1"/>
      <c r="P254" s="1"/>
      <c r="Q254" s="1"/>
      <c r="R254" s="1"/>
      <c r="S254" s="1"/>
      <c r="T254" s="1"/>
      <c r="U254" s="1"/>
      <c r="V254" s="46" t="s">
        <v>171</v>
      </c>
      <c r="W254" s="1"/>
      <c r="X254" s="1"/>
      <c r="Y254" s="1"/>
      <c r="Z254" s="1"/>
      <c r="AA254" s="1"/>
      <c r="AB254" s="1"/>
    </row>
    <row r="255" spans="1:30" outlineLevel="1">
      <c r="A255" s="1"/>
      <c r="B255" s="1"/>
      <c r="C255" s="1"/>
      <c r="D255" s="62" t="s">
        <v>388</v>
      </c>
      <c r="E255" s="1"/>
      <c r="F255" s="1"/>
      <c r="G255" s="1"/>
      <c r="H255" s="1"/>
      <c r="I255" s="1"/>
      <c r="J255" s="1"/>
      <c r="K255" s="1"/>
      <c r="L255" s="4"/>
      <c r="M255" s="1"/>
      <c r="N255" s="1"/>
      <c r="O255" s="1"/>
      <c r="P255" s="1"/>
      <c r="Q255" s="1"/>
      <c r="R255" s="1"/>
      <c r="S255" s="1"/>
      <c r="T255" s="1"/>
      <c r="U255" s="1"/>
      <c r="V255" s="46" t="s">
        <v>171</v>
      </c>
      <c r="W255" s="1"/>
      <c r="X255" s="1"/>
      <c r="Y255" s="1"/>
      <c r="Z255" s="1"/>
      <c r="AA255" s="1"/>
      <c r="AB255" s="1"/>
    </row>
    <row r="256" spans="1:30" outlineLevel="1">
      <c r="A256" s="1"/>
      <c r="B256" s="1"/>
      <c r="C256" s="1"/>
      <c r="D256" s="62" t="s">
        <v>389</v>
      </c>
      <c r="E256" s="1"/>
      <c r="F256" s="1"/>
      <c r="G256" s="1"/>
      <c r="H256" s="1"/>
      <c r="I256" s="1"/>
      <c r="J256" s="1"/>
      <c r="K256" s="1"/>
      <c r="L256" s="4"/>
      <c r="M256" s="1"/>
      <c r="N256" s="1"/>
      <c r="O256" s="1"/>
      <c r="P256" s="1"/>
      <c r="Q256" s="1"/>
      <c r="R256" s="1"/>
      <c r="S256" s="1"/>
      <c r="T256" s="1"/>
      <c r="U256" s="1"/>
      <c r="V256" s="46" t="s">
        <v>171</v>
      </c>
      <c r="W256" s="1"/>
      <c r="X256" s="1"/>
      <c r="Y256" s="1"/>
      <c r="Z256" s="1"/>
      <c r="AA256" s="1"/>
      <c r="AB256" s="1"/>
    </row>
    <row r="257" spans="1:30" outlineLevel="1">
      <c r="A257" s="1"/>
      <c r="B257" s="1"/>
      <c r="C257" s="1"/>
      <c r="D257" s="62" t="s">
        <v>390</v>
      </c>
      <c r="E257" s="1"/>
      <c r="F257" s="1"/>
      <c r="G257" s="1"/>
      <c r="H257" s="1"/>
      <c r="I257" s="1"/>
      <c r="J257" s="1"/>
      <c r="K257" s="1"/>
      <c r="L257" s="4"/>
      <c r="M257" s="1"/>
      <c r="N257" s="1"/>
      <c r="O257" s="1"/>
      <c r="P257" s="1"/>
      <c r="Q257" s="1"/>
      <c r="R257" s="1"/>
      <c r="S257" s="1"/>
      <c r="T257" s="1"/>
      <c r="U257" s="1"/>
      <c r="V257" s="46" t="s">
        <v>171</v>
      </c>
      <c r="W257" s="1"/>
      <c r="X257" s="1"/>
      <c r="Y257" s="1"/>
      <c r="Z257" s="1"/>
      <c r="AA257" s="1"/>
      <c r="AB257" s="1"/>
    </row>
    <row r="258" spans="1:30" outlineLevel="1">
      <c r="A258" s="1"/>
      <c r="B258" s="1"/>
      <c r="C258" s="1"/>
      <c r="D258" s="62" t="s">
        <v>391</v>
      </c>
      <c r="E258" s="1"/>
      <c r="F258" s="1"/>
      <c r="G258" s="1"/>
      <c r="H258" s="1"/>
      <c r="I258" s="1"/>
      <c r="J258" s="1"/>
      <c r="K258" s="1"/>
      <c r="L258" s="4"/>
      <c r="M258" s="1"/>
      <c r="N258" s="1"/>
      <c r="O258" s="1"/>
      <c r="P258" s="1"/>
      <c r="Q258" s="1"/>
      <c r="R258" s="1"/>
      <c r="S258" s="1"/>
      <c r="T258" s="1"/>
      <c r="U258" s="1"/>
      <c r="V258" s="46" t="s">
        <v>171</v>
      </c>
      <c r="W258" s="1"/>
      <c r="X258" s="1"/>
      <c r="Y258" s="1"/>
      <c r="Z258" s="1"/>
      <c r="AA258" s="1"/>
      <c r="AB258" s="1"/>
    </row>
    <row r="259" spans="1:30" ht="25.5" outlineLevel="1">
      <c r="A259" s="1"/>
      <c r="B259" s="1"/>
      <c r="C259" s="1"/>
      <c r="D259" s="62" t="s">
        <v>392</v>
      </c>
      <c r="E259" s="1"/>
      <c r="F259" s="1"/>
      <c r="G259" s="1"/>
      <c r="H259" s="1"/>
      <c r="I259" s="1"/>
      <c r="J259" s="1"/>
      <c r="K259" s="1"/>
      <c r="L259" s="4"/>
      <c r="M259" s="1"/>
      <c r="N259" s="1"/>
      <c r="O259" s="1"/>
      <c r="P259" s="1"/>
      <c r="Q259" s="1"/>
      <c r="R259" s="1"/>
      <c r="S259" s="1"/>
      <c r="T259" s="1"/>
      <c r="U259" s="1"/>
      <c r="V259" s="46" t="s">
        <v>171</v>
      </c>
      <c r="W259" s="1"/>
      <c r="X259" s="1"/>
      <c r="Y259" s="1"/>
      <c r="Z259" s="1"/>
      <c r="AA259" s="1"/>
      <c r="AB259" s="1"/>
    </row>
    <row r="260" spans="1:30" outlineLevel="1">
      <c r="A260" s="1"/>
      <c r="B260" s="1"/>
      <c r="C260" s="1"/>
      <c r="D260" s="62" t="s">
        <v>393</v>
      </c>
      <c r="E260" s="1"/>
      <c r="F260" s="1"/>
      <c r="G260" s="1"/>
      <c r="H260" s="1"/>
      <c r="I260" s="1"/>
      <c r="J260" s="1"/>
      <c r="K260" s="1"/>
      <c r="L260" s="4"/>
      <c r="M260" s="1"/>
      <c r="N260" s="1"/>
      <c r="O260" s="1"/>
      <c r="P260" s="1"/>
      <c r="Q260" s="1"/>
      <c r="R260" s="1"/>
      <c r="S260" s="1"/>
      <c r="T260" s="1"/>
      <c r="U260" s="1"/>
      <c r="V260" s="46" t="s">
        <v>171</v>
      </c>
      <c r="W260" s="1"/>
      <c r="X260" s="1"/>
      <c r="Y260" s="1"/>
      <c r="Z260" s="1"/>
      <c r="AA260" s="1"/>
      <c r="AB260" s="1"/>
    </row>
    <row r="261" spans="1:30" ht="25.5">
      <c r="A261" s="39" t="s">
        <v>166</v>
      </c>
      <c r="B261" s="40" t="s">
        <v>236</v>
      </c>
      <c r="C261" s="41" t="s">
        <v>543</v>
      </c>
      <c r="D261" s="62" t="s">
        <v>394</v>
      </c>
      <c r="E261" s="43">
        <v>1</v>
      </c>
      <c r="F261" s="42" t="s">
        <v>382</v>
      </c>
      <c r="G261" s="44"/>
      <c r="H261" s="1"/>
      <c r="I261" s="44">
        <f>ROUND(G261*E261,2)</f>
        <v>0</v>
      </c>
      <c r="J261" s="44">
        <f>ROUND(H261+I261,2)</f>
        <v>0</v>
      </c>
      <c r="K261" s="45">
        <v>0.216</v>
      </c>
      <c r="L261" s="4">
        <f>ROUND(K261*E261,5)</f>
        <v>0.216</v>
      </c>
      <c r="M261" s="1"/>
      <c r="N261" s="1"/>
      <c r="O261" s="42">
        <v>20</v>
      </c>
      <c r="P261" s="42" t="s">
        <v>169</v>
      </c>
      <c r="Q261" s="1"/>
      <c r="R261" s="1"/>
      <c r="S261" s="1"/>
      <c r="T261" s="1"/>
      <c r="U261" s="1"/>
      <c r="V261" s="46" t="s">
        <v>31</v>
      </c>
      <c r="W261" s="1"/>
      <c r="X261" s="1"/>
      <c r="Y261" s="1"/>
      <c r="Z261" s="42" t="s">
        <v>317</v>
      </c>
      <c r="AA261" s="41" t="s">
        <v>169</v>
      </c>
      <c r="AB261" s="42">
        <v>2</v>
      </c>
    </row>
    <row r="262" spans="1:30" outlineLevel="1">
      <c r="A262" s="1"/>
      <c r="B262" s="1"/>
      <c r="C262" s="1"/>
      <c r="D262" s="62" t="s">
        <v>395</v>
      </c>
      <c r="E262" s="1"/>
      <c r="F262" s="1"/>
      <c r="G262" s="1"/>
      <c r="H262" s="1"/>
      <c r="I262" s="1"/>
      <c r="J262" s="1"/>
      <c r="K262" s="1"/>
      <c r="L262" s="4"/>
      <c r="M262" s="1"/>
      <c r="N262" s="1"/>
      <c r="O262" s="1"/>
      <c r="P262" s="1"/>
      <c r="Q262" s="1"/>
      <c r="R262" s="1"/>
      <c r="S262" s="1"/>
      <c r="T262" s="1"/>
      <c r="U262" s="1"/>
      <c r="V262" s="46" t="s">
        <v>171</v>
      </c>
      <c r="W262" s="1"/>
      <c r="X262" s="1"/>
      <c r="Y262" s="1"/>
      <c r="Z262" s="1"/>
      <c r="AA262" s="1"/>
      <c r="AB262" s="1"/>
    </row>
    <row r="263" spans="1:30">
      <c r="A263" s="39" t="s">
        <v>166</v>
      </c>
      <c r="B263" s="40" t="s">
        <v>372</v>
      </c>
      <c r="C263" s="41" t="s">
        <v>544</v>
      </c>
      <c r="D263" s="62" t="s">
        <v>396</v>
      </c>
      <c r="E263" s="43">
        <f>SUM(J261+J249+J246+J242)/100</f>
        <v>0</v>
      </c>
      <c r="F263" s="42" t="s">
        <v>155</v>
      </c>
      <c r="G263" s="44"/>
      <c r="H263" s="44">
        <f>ROUND(E263*G263, 2)</f>
        <v>0</v>
      </c>
      <c r="I263" s="1"/>
      <c r="J263" s="44">
        <f>ROUND(H263+I263,2)</f>
        <v>0</v>
      </c>
      <c r="K263" s="1"/>
      <c r="L263" s="4"/>
      <c r="M263" s="1"/>
      <c r="N263" s="1"/>
      <c r="O263" s="42">
        <v>20</v>
      </c>
      <c r="P263" s="42" t="s">
        <v>169</v>
      </c>
      <c r="Q263" s="1"/>
      <c r="R263" s="1"/>
      <c r="S263" s="1"/>
      <c r="T263" s="1"/>
      <c r="U263" s="1"/>
      <c r="V263" s="46" t="s">
        <v>41</v>
      </c>
      <c r="W263" s="1"/>
      <c r="X263" s="1"/>
      <c r="Y263" s="1"/>
      <c r="Z263" s="42" t="s">
        <v>374</v>
      </c>
      <c r="AA263" s="1"/>
      <c r="AB263" s="42" t="s">
        <v>20</v>
      </c>
    </row>
    <row r="264" spans="1:30">
      <c r="A264" s="1"/>
      <c r="B264" s="1"/>
      <c r="C264" s="1"/>
      <c r="D264" s="15" t="s">
        <v>397</v>
      </c>
      <c r="E264" s="64"/>
      <c r="F264" s="1"/>
      <c r="G264" s="1"/>
      <c r="H264" s="64">
        <f>SUM(H242:H263)</f>
        <v>0</v>
      </c>
      <c r="I264" s="64">
        <f>SUM(I242:I263)</f>
        <v>0</v>
      </c>
      <c r="J264" s="64">
        <f>SUM(J242:J263)</f>
        <v>0</v>
      </c>
      <c r="K264" s="1"/>
      <c r="L264" s="887">
        <v>0.55818239999999997</v>
      </c>
      <c r="M264" s="1"/>
      <c r="N264" s="66">
        <v>0</v>
      </c>
      <c r="O264" s="1"/>
      <c r="P264" s="1"/>
      <c r="Q264" s="1"/>
      <c r="R264" s="1"/>
      <c r="S264" s="1"/>
      <c r="T264" s="1"/>
      <c r="U264" s="1"/>
      <c r="V264" s="1"/>
      <c r="W264" s="43">
        <v>59.792999999999999</v>
      </c>
      <c r="X264" s="1"/>
      <c r="Y264" s="1"/>
      <c r="Z264" s="1"/>
      <c r="AA264" s="1"/>
      <c r="AB264" s="1"/>
    </row>
    <row r="265" spans="1:30" s="14" customFormat="1">
      <c r="B265" s="63" t="s">
        <v>398</v>
      </c>
      <c r="L265" s="873"/>
    </row>
    <row r="266" spans="1:30">
      <c r="A266" s="39" t="s">
        <v>166</v>
      </c>
      <c r="B266" s="40" t="s">
        <v>399</v>
      </c>
      <c r="C266" s="41" t="s">
        <v>545</v>
      </c>
      <c r="D266" s="62" t="s">
        <v>409</v>
      </c>
      <c r="E266" s="43">
        <f>SUM(E267:E274)</f>
        <v>50</v>
      </c>
      <c r="F266" s="42" t="s">
        <v>176</v>
      </c>
      <c r="G266" s="44"/>
      <c r="H266" s="44">
        <f>ROUND(E266*G266, 2)</f>
        <v>0</v>
      </c>
      <c r="I266" s="1"/>
      <c r="J266" s="44">
        <f>ROUND(H266+I266,2)</f>
        <v>0</v>
      </c>
      <c r="K266" s="45">
        <v>4.9100000000000003E-3</v>
      </c>
      <c r="L266" s="4">
        <f>ROUND(K266*E266,5)</f>
        <v>0.2455</v>
      </c>
      <c r="M266" s="1"/>
      <c r="N266" s="1"/>
      <c r="O266" s="42">
        <v>20</v>
      </c>
      <c r="P266" s="42" t="s">
        <v>169</v>
      </c>
      <c r="Q266" s="1"/>
      <c r="R266" s="1"/>
      <c r="S266" s="1"/>
      <c r="T266" s="1"/>
      <c r="U266" s="1"/>
      <c r="V266" s="46" t="s">
        <v>41</v>
      </c>
      <c r="W266" s="43">
        <v>47.784999999999997</v>
      </c>
      <c r="X266" s="1"/>
      <c r="Y266" s="1"/>
      <c r="Z266" s="42" t="s">
        <v>400</v>
      </c>
      <c r="AA266" s="1"/>
      <c r="AB266" s="42" t="s">
        <v>22</v>
      </c>
      <c r="AD266" s="1" t="s">
        <v>949</v>
      </c>
    </row>
    <row r="267" spans="1:30" outlineLevel="1">
      <c r="A267" s="1"/>
      <c r="B267" s="1"/>
      <c r="C267" s="1"/>
      <c r="D267" s="62" t="s">
        <v>410</v>
      </c>
      <c r="E267" s="1">
        <f>14.792-13.291</f>
        <v>1.5009999999999994</v>
      </c>
      <c r="F267" s="1"/>
      <c r="G267" s="1"/>
      <c r="H267" s="1"/>
      <c r="I267" s="1"/>
      <c r="J267" s="1"/>
      <c r="K267" s="1"/>
      <c r="L267" s="4"/>
      <c r="M267" s="1"/>
      <c r="N267" s="1"/>
      <c r="O267" s="1"/>
      <c r="P267" s="1"/>
      <c r="Q267" s="1"/>
      <c r="R267" s="1"/>
      <c r="S267" s="1"/>
      <c r="T267" s="1"/>
      <c r="U267" s="1"/>
      <c r="V267" s="46" t="s">
        <v>171</v>
      </c>
      <c r="W267" s="1"/>
      <c r="X267" s="1"/>
      <c r="Y267" s="1"/>
      <c r="Z267" s="1"/>
      <c r="AA267" s="1"/>
      <c r="AB267" s="1"/>
    </row>
    <row r="268" spans="1:30" outlineLevel="1">
      <c r="A268" s="1"/>
      <c r="B268" s="1"/>
      <c r="C268" s="1"/>
      <c r="D268" s="62" t="s">
        <v>411</v>
      </c>
      <c r="E268" s="1">
        <v>5.7750000000000004</v>
      </c>
      <c r="F268" s="1"/>
      <c r="G268" s="1"/>
      <c r="H268" s="1"/>
      <c r="I268" s="1"/>
      <c r="J268" s="1"/>
      <c r="K268" s="1"/>
      <c r="L268" s="4"/>
      <c r="M268" s="1"/>
      <c r="N268" s="1"/>
      <c r="O268" s="1"/>
      <c r="P268" s="1"/>
      <c r="Q268" s="1"/>
      <c r="R268" s="1"/>
      <c r="S268" s="1"/>
      <c r="T268" s="1"/>
      <c r="U268" s="1"/>
      <c r="V268" s="46" t="s">
        <v>171</v>
      </c>
      <c r="W268" s="1"/>
      <c r="X268" s="1"/>
      <c r="Y268" s="1"/>
      <c r="Z268" s="1"/>
      <c r="AA268" s="1"/>
      <c r="AB268" s="1"/>
    </row>
    <row r="269" spans="1:30" outlineLevel="1">
      <c r="A269" s="1"/>
      <c r="B269" s="1"/>
      <c r="C269" s="1"/>
      <c r="D269" s="62" t="s">
        <v>412</v>
      </c>
      <c r="E269" s="1">
        <v>3.2290000000000001</v>
      </c>
      <c r="F269" s="1"/>
      <c r="G269" s="1"/>
      <c r="H269" s="1"/>
      <c r="I269" s="1"/>
      <c r="J269" s="1"/>
      <c r="K269" s="1"/>
      <c r="L269" s="4"/>
      <c r="M269" s="1"/>
      <c r="N269" s="1"/>
      <c r="O269" s="1"/>
      <c r="P269" s="1"/>
      <c r="Q269" s="1"/>
      <c r="R269" s="1"/>
      <c r="S269" s="1"/>
      <c r="T269" s="1"/>
      <c r="U269" s="1"/>
      <c r="V269" s="46" t="s">
        <v>171</v>
      </c>
      <c r="W269" s="1"/>
      <c r="X269" s="1"/>
      <c r="Y269" s="1"/>
      <c r="Z269" s="1"/>
      <c r="AA269" s="1"/>
      <c r="AB269" s="1"/>
    </row>
    <row r="270" spans="1:30" outlineLevel="1">
      <c r="A270" s="1"/>
      <c r="B270" s="1"/>
      <c r="C270" s="1"/>
      <c r="D270" s="62" t="s">
        <v>413</v>
      </c>
      <c r="E270" s="1">
        <v>4.681</v>
      </c>
      <c r="F270" s="1"/>
      <c r="G270" s="1"/>
      <c r="H270" s="1"/>
      <c r="I270" s="1"/>
      <c r="J270" s="1"/>
      <c r="K270" s="1"/>
      <c r="L270" s="4"/>
      <c r="M270" s="1"/>
      <c r="N270" s="1"/>
      <c r="O270" s="1"/>
      <c r="P270" s="1"/>
      <c r="Q270" s="1"/>
      <c r="R270" s="1"/>
      <c r="S270" s="1"/>
      <c r="T270" s="1"/>
      <c r="U270" s="1"/>
      <c r="V270" s="46" t="s">
        <v>171</v>
      </c>
      <c r="W270" s="1"/>
      <c r="X270" s="1"/>
      <c r="Y270" s="1"/>
      <c r="Z270" s="1"/>
      <c r="AA270" s="1"/>
      <c r="AB270" s="1"/>
    </row>
    <row r="271" spans="1:30" outlineLevel="1">
      <c r="A271" s="1"/>
      <c r="B271" s="1"/>
      <c r="C271" s="1"/>
      <c r="D271" s="62" t="s">
        <v>414</v>
      </c>
      <c r="E271" s="1">
        <v>14.792</v>
      </c>
      <c r="F271" s="1"/>
      <c r="G271" s="1"/>
      <c r="H271" s="1"/>
      <c r="I271" s="1"/>
      <c r="J271" s="1"/>
      <c r="K271" s="1"/>
      <c r="L271" s="4"/>
      <c r="M271" s="1"/>
      <c r="N271" s="1"/>
      <c r="O271" s="1"/>
      <c r="P271" s="1"/>
      <c r="Q271" s="1"/>
      <c r="R271" s="1"/>
      <c r="S271" s="1"/>
      <c r="T271" s="1"/>
      <c r="U271" s="1"/>
      <c r="V271" s="46" t="s">
        <v>171</v>
      </c>
      <c r="W271" s="1"/>
      <c r="X271" s="1"/>
      <c r="Y271" s="1"/>
      <c r="Z271" s="1"/>
      <c r="AA271" s="1"/>
      <c r="AB271" s="1"/>
    </row>
    <row r="272" spans="1:30" outlineLevel="1">
      <c r="A272" s="1"/>
      <c r="B272" s="1"/>
      <c r="C272" s="1"/>
      <c r="D272" s="62" t="s">
        <v>415</v>
      </c>
      <c r="E272" s="1">
        <v>1.593</v>
      </c>
      <c r="F272" s="1"/>
      <c r="G272" s="1"/>
      <c r="H272" s="1"/>
      <c r="I272" s="1"/>
      <c r="J272" s="1"/>
      <c r="K272" s="1"/>
      <c r="L272" s="4"/>
      <c r="M272" s="1"/>
      <c r="N272" s="1"/>
      <c r="O272" s="1"/>
      <c r="P272" s="1"/>
      <c r="Q272" s="1"/>
      <c r="R272" s="1"/>
      <c r="S272" s="1"/>
      <c r="T272" s="1"/>
      <c r="U272" s="1"/>
      <c r="V272" s="46" t="s">
        <v>171</v>
      </c>
      <c r="W272" s="1"/>
      <c r="X272" s="1"/>
      <c r="Y272" s="1"/>
      <c r="Z272" s="1"/>
      <c r="AA272" s="1"/>
      <c r="AB272" s="1"/>
    </row>
    <row r="273" spans="1:28" outlineLevel="1">
      <c r="A273" s="1"/>
      <c r="B273" s="1"/>
      <c r="C273" s="1"/>
      <c r="D273" s="62" t="s">
        <v>416</v>
      </c>
      <c r="E273" s="1">
        <v>2.88</v>
      </c>
      <c r="F273" s="1"/>
      <c r="G273" s="1"/>
      <c r="H273" s="1"/>
      <c r="I273" s="1"/>
      <c r="J273" s="1"/>
      <c r="K273" s="1"/>
      <c r="L273" s="4"/>
      <c r="M273" s="1"/>
      <c r="N273" s="1"/>
      <c r="O273" s="1"/>
      <c r="P273" s="1"/>
      <c r="Q273" s="1"/>
      <c r="R273" s="1"/>
      <c r="S273" s="1"/>
      <c r="T273" s="1"/>
      <c r="U273" s="1"/>
      <c r="V273" s="46" t="s">
        <v>171</v>
      </c>
      <c r="W273" s="1"/>
      <c r="X273" s="1"/>
      <c r="Y273" s="1"/>
      <c r="Z273" s="1"/>
      <c r="AA273" s="1"/>
      <c r="AB273" s="1"/>
    </row>
    <row r="274" spans="1:28" outlineLevel="1">
      <c r="A274" s="1"/>
      <c r="B274" s="1"/>
      <c r="C274" s="1"/>
      <c r="D274" s="62" t="s">
        <v>417</v>
      </c>
      <c r="E274" s="1">
        <v>15.548999999999999</v>
      </c>
      <c r="F274" s="1"/>
      <c r="G274" s="1"/>
      <c r="H274" s="1"/>
      <c r="I274" s="1"/>
      <c r="J274" s="1"/>
      <c r="K274" s="1"/>
      <c r="L274" s="4"/>
      <c r="M274" s="1"/>
      <c r="N274" s="1"/>
      <c r="O274" s="1"/>
      <c r="P274" s="1"/>
      <c r="Q274" s="1"/>
      <c r="R274" s="1"/>
      <c r="S274" s="1"/>
      <c r="T274" s="1"/>
      <c r="U274" s="1"/>
      <c r="V274" s="46" t="s">
        <v>171</v>
      </c>
      <c r="W274" s="1"/>
      <c r="X274" s="1"/>
      <c r="Y274" s="1"/>
      <c r="Z274" s="1"/>
      <c r="AA274" s="1"/>
      <c r="AB274" s="1"/>
    </row>
    <row r="275" spans="1:28">
      <c r="A275" s="39" t="s">
        <v>166</v>
      </c>
      <c r="B275" s="40" t="s">
        <v>236</v>
      </c>
      <c r="C275" s="41" t="s">
        <v>546</v>
      </c>
      <c r="D275" s="62" t="s">
        <v>418</v>
      </c>
      <c r="E275" s="43">
        <v>135</v>
      </c>
      <c r="F275" s="42" t="s">
        <v>382</v>
      </c>
      <c r="G275" s="44"/>
      <c r="H275" s="1"/>
      <c r="I275" s="44">
        <f>ROUND(G275*E275,2)</f>
        <v>0</v>
      </c>
      <c r="J275" s="44">
        <f>ROUND(H275+I275,2)</f>
        <v>0</v>
      </c>
      <c r="K275" s="45">
        <v>1E-3</v>
      </c>
      <c r="L275" s="4">
        <f>ROUND(K275*E275,5)</f>
        <v>0.13500000000000001</v>
      </c>
      <c r="M275" s="1"/>
      <c r="N275" s="1"/>
      <c r="O275" s="42">
        <v>20</v>
      </c>
      <c r="P275" s="42" t="s">
        <v>169</v>
      </c>
      <c r="Q275" s="1"/>
      <c r="R275" s="1"/>
      <c r="S275" s="1"/>
      <c r="T275" s="1"/>
      <c r="U275" s="1"/>
      <c r="V275" s="46" t="s">
        <v>31</v>
      </c>
      <c r="W275" s="1"/>
      <c r="X275" s="1"/>
      <c r="Y275" s="1"/>
      <c r="Z275" s="42" t="s">
        <v>200</v>
      </c>
      <c r="AA275" s="41" t="s">
        <v>419</v>
      </c>
      <c r="AB275" s="42">
        <v>2</v>
      </c>
    </row>
    <row r="276" spans="1:28" outlineLevel="1">
      <c r="A276" s="1"/>
      <c r="B276" s="1"/>
      <c r="C276" s="1"/>
      <c r="D276" s="62" t="s">
        <v>945</v>
      </c>
      <c r="E276" s="1"/>
      <c r="F276" s="1"/>
      <c r="G276" s="1"/>
      <c r="H276" s="1"/>
      <c r="I276" s="1"/>
      <c r="J276" s="1"/>
      <c r="K276" s="1"/>
      <c r="L276" s="4"/>
      <c r="M276" s="1"/>
      <c r="N276" s="1"/>
      <c r="O276" s="1"/>
      <c r="P276" s="1"/>
      <c r="Q276" s="1"/>
      <c r="R276" s="1"/>
      <c r="S276" s="1"/>
      <c r="T276" s="1"/>
      <c r="U276" s="1"/>
      <c r="V276" s="46" t="s">
        <v>171</v>
      </c>
      <c r="W276" s="1"/>
      <c r="X276" s="1"/>
      <c r="Y276" s="1"/>
      <c r="Z276" s="1"/>
      <c r="AA276" s="1"/>
      <c r="AB276" s="1"/>
    </row>
    <row r="277" spans="1:28">
      <c r="A277" s="39" t="s">
        <v>166</v>
      </c>
      <c r="B277" s="40" t="s">
        <v>236</v>
      </c>
      <c r="C277" s="41" t="s">
        <v>547</v>
      </c>
      <c r="D277" s="62" t="s">
        <v>420</v>
      </c>
      <c r="E277" s="43">
        <v>20</v>
      </c>
      <c r="F277" s="42" t="s">
        <v>382</v>
      </c>
      <c r="G277" s="44"/>
      <c r="H277" s="1"/>
      <c r="I277" s="44">
        <f>ROUND(G277*E277,2)</f>
        <v>0</v>
      </c>
      <c r="J277" s="44">
        <f>ROUND(H277+I277,2)</f>
        <v>0</v>
      </c>
      <c r="K277" s="45">
        <v>1E-3</v>
      </c>
      <c r="L277" s="4">
        <f>ROUND(K277*E277,5)</f>
        <v>0.02</v>
      </c>
      <c r="M277" s="1"/>
      <c r="N277" s="1"/>
      <c r="O277" s="42">
        <v>20</v>
      </c>
      <c r="P277" s="42" t="s">
        <v>169</v>
      </c>
      <c r="Q277" s="1"/>
      <c r="R277" s="1"/>
      <c r="S277" s="1"/>
      <c r="T277" s="1"/>
      <c r="U277" s="1"/>
      <c r="V277" s="46" t="s">
        <v>31</v>
      </c>
      <c r="W277" s="1"/>
      <c r="X277" s="1"/>
      <c r="Y277" s="1"/>
      <c r="Z277" s="42" t="s">
        <v>200</v>
      </c>
      <c r="AA277" s="41" t="s">
        <v>421</v>
      </c>
      <c r="AB277" s="42">
        <v>2</v>
      </c>
    </row>
    <row r="278" spans="1:28" outlineLevel="1">
      <c r="A278" s="1"/>
      <c r="B278" s="1"/>
      <c r="C278" s="1"/>
      <c r="D278" s="62" t="s">
        <v>946</v>
      </c>
      <c r="E278" s="1"/>
      <c r="F278" s="1"/>
      <c r="G278" s="1"/>
      <c r="H278" s="1"/>
      <c r="I278" s="1"/>
      <c r="J278" s="1"/>
      <c r="K278" s="1"/>
      <c r="L278" s="4"/>
      <c r="M278" s="1"/>
      <c r="N278" s="1"/>
      <c r="O278" s="1"/>
      <c r="P278" s="1"/>
      <c r="Q278" s="1"/>
      <c r="R278" s="1"/>
      <c r="S278" s="1"/>
      <c r="T278" s="1"/>
      <c r="U278" s="1"/>
      <c r="V278" s="46" t="s">
        <v>171</v>
      </c>
      <c r="W278" s="1"/>
      <c r="X278" s="1"/>
      <c r="Y278" s="1"/>
      <c r="Z278" s="1"/>
      <c r="AA278" s="1"/>
      <c r="AB278" s="1"/>
    </row>
    <row r="279" spans="1:28">
      <c r="A279" s="39" t="s">
        <v>166</v>
      </c>
      <c r="B279" s="40" t="s">
        <v>236</v>
      </c>
      <c r="C279" s="41" t="s">
        <v>548</v>
      </c>
      <c r="D279" s="62" t="s">
        <v>422</v>
      </c>
      <c r="E279" s="43">
        <v>51</v>
      </c>
      <c r="F279" s="42" t="s">
        <v>176</v>
      </c>
      <c r="G279" s="44"/>
      <c r="H279" s="1"/>
      <c r="I279" s="44">
        <f>ROUND(G279*E279,2)</f>
        <v>0</v>
      </c>
      <c r="J279" s="44">
        <f>ROUND(H279+I279,2)</f>
        <v>0</v>
      </c>
      <c r="K279" s="45">
        <v>1.9E-2</v>
      </c>
      <c r="L279" s="4">
        <f>ROUND(K279*E279,5)</f>
        <v>0.96899999999999997</v>
      </c>
      <c r="M279" s="1"/>
      <c r="N279" s="1"/>
      <c r="O279" s="42">
        <v>20</v>
      </c>
      <c r="P279" s="42" t="s">
        <v>169</v>
      </c>
      <c r="Q279" s="1"/>
      <c r="R279" s="1"/>
      <c r="S279" s="1"/>
      <c r="T279" s="1"/>
      <c r="U279" s="1"/>
      <c r="V279" s="46" t="s">
        <v>31</v>
      </c>
      <c r="W279" s="1"/>
      <c r="X279" s="1"/>
      <c r="Y279" s="1"/>
      <c r="Z279" s="42" t="s">
        <v>423</v>
      </c>
      <c r="AA279" s="41" t="s">
        <v>169</v>
      </c>
      <c r="AB279" s="42">
        <v>2</v>
      </c>
    </row>
    <row r="280" spans="1:28" outlineLevel="1">
      <c r="A280" s="1"/>
      <c r="B280" s="1"/>
      <c r="C280" s="1"/>
      <c r="D280" s="62" t="s">
        <v>947</v>
      </c>
      <c r="E280" s="1"/>
      <c r="F280" s="1"/>
      <c r="G280" s="1"/>
      <c r="H280" s="1"/>
      <c r="I280" s="1"/>
      <c r="J280" s="1"/>
      <c r="K280" s="1"/>
      <c r="L280" s="4"/>
      <c r="M280" s="1"/>
      <c r="N280" s="1"/>
      <c r="O280" s="1"/>
      <c r="P280" s="1"/>
      <c r="Q280" s="1"/>
      <c r="R280" s="1"/>
      <c r="S280" s="1"/>
      <c r="T280" s="1"/>
      <c r="U280" s="1"/>
      <c r="V280" s="46" t="s">
        <v>171</v>
      </c>
      <c r="W280" s="1"/>
      <c r="X280" s="1"/>
      <c r="Y280" s="1"/>
      <c r="Z280" s="1"/>
      <c r="AA280" s="1"/>
      <c r="AB280" s="1"/>
    </row>
    <row r="281" spans="1:28" outlineLevel="1">
      <c r="A281" s="1"/>
      <c r="B281" s="1"/>
      <c r="C281" s="1"/>
      <c r="D281" s="62"/>
      <c r="E281" s="1"/>
      <c r="F281" s="1"/>
      <c r="G281" s="1"/>
      <c r="H281" s="1"/>
      <c r="I281" s="1"/>
      <c r="J281" s="1"/>
      <c r="K281" s="1"/>
      <c r="L281" s="4"/>
      <c r="M281" s="1"/>
      <c r="N281" s="1"/>
      <c r="O281" s="1"/>
      <c r="P281" s="1"/>
      <c r="Q281" s="1"/>
      <c r="R281" s="1"/>
      <c r="S281" s="1"/>
      <c r="T281" s="1"/>
      <c r="U281" s="1"/>
      <c r="V281" s="46" t="s">
        <v>171</v>
      </c>
      <c r="W281" s="1"/>
      <c r="X281" s="1"/>
      <c r="Y281" s="1"/>
      <c r="Z281" s="1"/>
      <c r="AA281" s="1"/>
      <c r="AB281" s="1"/>
    </row>
    <row r="282" spans="1:28" s="654" customFormat="1" ht="12" customHeight="1">
      <c r="A282" s="616"/>
      <c r="B282" s="616">
        <v>771</v>
      </c>
      <c r="C282" s="616">
        <v>998771201</v>
      </c>
      <c r="D282" s="643" t="s">
        <v>927</v>
      </c>
      <c r="E282" s="642">
        <f>SUM(J279+J277+J275+J266)/100</f>
        <v>0</v>
      </c>
      <c r="F282" s="616" t="s">
        <v>155</v>
      </c>
      <c r="G282" s="639"/>
      <c r="H282" s="641">
        <f>ROUND(E282*G282, 2)</f>
        <v>0</v>
      </c>
      <c r="I282" s="616"/>
      <c r="J282" s="641">
        <f>ROUND(H282+I282,2)</f>
        <v>0</v>
      </c>
      <c r="K282" s="616"/>
      <c r="L282" s="871"/>
      <c r="M282" s="616"/>
      <c r="N282" s="616"/>
      <c r="O282" s="616"/>
      <c r="P282" s="616"/>
      <c r="Q282" s="616"/>
      <c r="R282" s="616"/>
      <c r="S282" s="616"/>
      <c r="T282" s="616"/>
      <c r="U282" s="616"/>
      <c r="V282" s="640"/>
      <c r="W282" s="616"/>
      <c r="X282" s="616"/>
      <c r="Y282" s="616"/>
      <c r="Z282" s="616"/>
      <c r="AA282" s="616"/>
      <c r="AB282" s="616"/>
    </row>
    <row r="283" spans="1:28" s="14" customFormat="1">
      <c r="D283" s="15" t="s">
        <v>424</v>
      </c>
      <c r="E283" s="64"/>
      <c r="H283" s="64">
        <f>SUM(H282+H279+H277+H275+H266)</f>
        <v>0</v>
      </c>
      <c r="I283" s="636">
        <f>SUM(I282+I279+I277+I275+I266)</f>
        <v>0</v>
      </c>
      <c r="J283" s="636">
        <f>SUM(J282+J279+J277+J275+J266)</f>
        <v>0</v>
      </c>
      <c r="L283" s="887">
        <f>SUM(L282+L279+L277+L275+L266)</f>
        <v>1.3695000000000002</v>
      </c>
      <c r="N283" s="638">
        <f>SUM(N282+N279+N277+N275+N266)</f>
        <v>0</v>
      </c>
      <c r="W283" s="66">
        <v>55.239999999999995</v>
      </c>
    </row>
    <row r="284" spans="1:28" s="14" customFormat="1">
      <c r="B284" s="63" t="s">
        <v>425</v>
      </c>
      <c r="L284" s="873"/>
    </row>
    <row r="285" spans="1:28">
      <c r="A285" s="39" t="s">
        <v>166</v>
      </c>
      <c r="B285" s="40" t="s">
        <v>426</v>
      </c>
      <c r="C285" s="41" t="s">
        <v>549</v>
      </c>
      <c r="D285" s="62" t="s">
        <v>427</v>
      </c>
      <c r="E285" s="43">
        <v>12.429</v>
      </c>
      <c r="F285" s="42" t="s">
        <v>193</v>
      </c>
      <c r="G285" s="44"/>
      <c r="H285" s="44">
        <f>ROUND(E285*G285, 2)</f>
        <v>0</v>
      </c>
      <c r="I285" s="1"/>
      <c r="J285" s="44">
        <f>ROUND(H285+I285,2)</f>
        <v>0</v>
      </c>
      <c r="K285" s="45">
        <v>1.5610000000000001E-2</v>
      </c>
      <c r="L285" s="4">
        <f>ROUND(K285*E285,5)</f>
        <v>0.19402</v>
      </c>
      <c r="M285" s="1"/>
      <c r="N285" s="1"/>
      <c r="O285" s="42">
        <v>20</v>
      </c>
      <c r="P285" s="42" t="s">
        <v>169</v>
      </c>
      <c r="Q285" s="1"/>
      <c r="R285" s="1"/>
      <c r="S285" s="1"/>
      <c r="T285" s="1"/>
      <c r="U285" s="1"/>
      <c r="V285" s="46" t="s">
        <v>41</v>
      </c>
      <c r="W285" s="43">
        <v>8.8000000000000007</v>
      </c>
      <c r="X285" s="1"/>
      <c r="Y285" s="1"/>
      <c r="Z285" s="42" t="s">
        <v>400</v>
      </c>
      <c r="AA285" s="1"/>
      <c r="AB285" s="42" t="s">
        <v>22</v>
      </c>
    </row>
    <row r="286" spans="1:28" outlineLevel="1">
      <c r="A286" s="1"/>
      <c r="B286" s="1"/>
      <c r="C286" s="1"/>
      <c r="D286" s="62" t="s">
        <v>428</v>
      </c>
      <c r="E286" s="1"/>
      <c r="F286" s="1"/>
      <c r="G286" s="1"/>
      <c r="H286" s="1"/>
      <c r="I286" s="1"/>
      <c r="J286" s="1"/>
      <c r="K286" s="1"/>
      <c r="L286" s="4"/>
      <c r="M286" s="1"/>
      <c r="N286" s="1"/>
      <c r="O286" s="1"/>
      <c r="P286" s="1"/>
      <c r="Q286" s="1"/>
      <c r="R286" s="1"/>
      <c r="S286" s="1"/>
      <c r="T286" s="1"/>
      <c r="U286" s="1"/>
      <c r="V286" s="46" t="s">
        <v>171</v>
      </c>
      <c r="W286" s="1"/>
      <c r="X286" s="1"/>
      <c r="Y286" s="1"/>
      <c r="Z286" s="1"/>
      <c r="AA286" s="1"/>
      <c r="AB286" s="1"/>
    </row>
    <row r="287" spans="1:28" outlineLevel="1">
      <c r="A287" s="1"/>
      <c r="B287" s="1"/>
      <c r="C287" s="1"/>
      <c r="D287" s="62" t="s">
        <v>429</v>
      </c>
      <c r="E287" s="1"/>
      <c r="F287" s="1"/>
      <c r="G287" s="1"/>
      <c r="H287" s="1"/>
      <c r="I287" s="1"/>
      <c r="J287" s="1"/>
      <c r="K287" s="1"/>
      <c r="L287" s="4"/>
      <c r="M287" s="1"/>
      <c r="N287" s="1"/>
      <c r="O287" s="1"/>
      <c r="P287" s="1"/>
      <c r="Q287" s="1"/>
      <c r="R287" s="1"/>
      <c r="S287" s="1"/>
      <c r="T287" s="1"/>
      <c r="U287" s="1"/>
      <c r="V287" s="46" t="s">
        <v>171</v>
      </c>
      <c r="W287" s="1"/>
      <c r="X287" s="1"/>
      <c r="Y287" s="1"/>
      <c r="Z287" s="1"/>
      <c r="AA287" s="1"/>
      <c r="AB287" s="1"/>
    </row>
    <row r="288" spans="1:28" outlineLevel="1">
      <c r="A288" s="1"/>
      <c r="B288" s="1"/>
      <c r="C288" s="1"/>
      <c r="D288" s="62" t="s">
        <v>430</v>
      </c>
      <c r="E288" s="1"/>
      <c r="F288" s="1"/>
      <c r="G288" s="1"/>
      <c r="H288" s="1"/>
      <c r="I288" s="1"/>
      <c r="J288" s="1"/>
      <c r="K288" s="1"/>
      <c r="L288" s="4"/>
      <c r="M288" s="1"/>
      <c r="N288" s="1"/>
      <c r="O288" s="1"/>
      <c r="P288" s="1"/>
      <c r="Q288" s="1"/>
      <c r="R288" s="1"/>
      <c r="S288" s="1"/>
      <c r="T288" s="1"/>
      <c r="U288" s="1"/>
      <c r="V288" s="46" t="s">
        <v>171</v>
      </c>
      <c r="W288" s="1"/>
      <c r="X288" s="1"/>
      <c r="Y288" s="1"/>
      <c r="Z288" s="1"/>
      <c r="AA288" s="1"/>
      <c r="AB288" s="1"/>
    </row>
    <row r="289" spans="1:34" outlineLevel="1">
      <c r="A289" s="1"/>
      <c r="B289" s="1"/>
      <c r="C289" s="1"/>
      <c r="D289" s="62" t="s">
        <v>192</v>
      </c>
      <c r="E289" s="1"/>
      <c r="F289" s="1"/>
      <c r="G289" s="1"/>
      <c r="H289" s="1"/>
      <c r="I289" s="1"/>
      <c r="J289" s="1"/>
      <c r="K289" s="1"/>
      <c r="L289" s="4"/>
      <c r="M289" s="1"/>
      <c r="N289" s="1"/>
      <c r="O289" s="1"/>
      <c r="P289" s="1"/>
      <c r="Q289" s="1"/>
      <c r="R289" s="1"/>
      <c r="S289" s="1"/>
      <c r="T289" s="1"/>
      <c r="U289" s="1"/>
      <c r="V289" s="46" t="s">
        <v>171</v>
      </c>
      <c r="W289" s="1"/>
      <c r="X289" s="1"/>
      <c r="Y289" s="1"/>
      <c r="Z289" s="1"/>
      <c r="AA289" s="1"/>
      <c r="AB289" s="1"/>
    </row>
    <row r="290" spans="1:34">
      <c r="A290" s="39" t="s">
        <v>166</v>
      </c>
      <c r="B290" s="40" t="s">
        <v>236</v>
      </c>
      <c r="C290" s="41" t="s">
        <v>550</v>
      </c>
      <c r="D290" s="62" t="s">
        <v>1002</v>
      </c>
      <c r="E290" s="43">
        <v>13.05</v>
      </c>
      <c r="F290" s="42" t="s">
        <v>176</v>
      </c>
      <c r="G290" s="44"/>
      <c r="H290" s="1"/>
      <c r="I290" s="44">
        <f>ROUND(G290*E290,2)</f>
        <v>0</v>
      </c>
      <c r="J290" s="44">
        <f>ROUND(H290+I290,2)</f>
        <v>0</v>
      </c>
      <c r="K290" s="45">
        <v>0.22</v>
      </c>
      <c r="L290" s="4">
        <f>ROUND(K290*E290,5)</f>
        <v>2.871</v>
      </c>
      <c r="M290" s="1"/>
      <c r="N290" s="1"/>
      <c r="O290" s="42">
        <v>20</v>
      </c>
      <c r="P290" s="42" t="s">
        <v>169</v>
      </c>
      <c r="Q290" s="1"/>
      <c r="R290" s="1"/>
      <c r="S290" s="1"/>
      <c r="T290" s="1"/>
      <c r="U290" s="1"/>
      <c r="V290" s="46" t="s">
        <v>31</v>
      </c>
      <c r="W290" s="1"/>
      <c r="X290" s="1"/>
      <c r="Y290" s="1"/>
      <c r="Z290" s="42" t="s">
        <v>431</v>
      </c>
      <c r="AA290" s="41" t="s">
        <v>169</v>
      </c>
      <c r="AB290" s="42">
        <v>2</v>
      </c>
      <c r="AD290" s="1"/>
    </row>
    <row r="291" spans="1:34" outlineLevel="1">
      <c r="A291" s="1"/>
      <c r="B291" s="1"/>
      <c r="C291" s="1"/>
      <c r="D291" s="62" t="s">
        <v>432</v>
      </c>
      <c r="E291" s="1"/>
      <c r="F291" s="1"/>
      <c r="G291" s="1"/>
      <c r="H291" s="1"/>
      <c r="I291" s="1"/>
      <c r="J291" s="1"/>
      <c r="K291" s="1"/>
      <c r="L291" s="4"/>
      <c r="M291" s="1"/>
      <c r="N291" s="1"/>
      <c r="O291" s="1"/>
      <c r="P291" s="1"/>
      <c r="Q291" s="1"/>
      <c r="R291" s="1"/>
      <c r="S291" s="1"/>
      <c r="T291" s="1"/>
      <c r="U291" s="1"/>
      <c r="V291" s="46" t="s">
        <v>171</v>
      </c>
      <c r="W291" s="1"/>
      <c r="X291" s="1"/>
      <c r="Y291" s="1"/>
      <c r="Z291" s="1"/>
      <c r="AA291" s="1"/>
      <c r="AB291" s="1"/>
    </row>
    <row r="292" spans="1:34">
      <c r="A292" s="39" t="s">
        <v>166</v>
      </c>
      <c r="B292" s="40" t="s">
        <v>426</v>
      </c>
      <c r="C292" s="41" t="s">
        <v>551</v>
      </c>
      <c r="D292" s="62" t="s">
        <v>433</v>
      </c>
      <c r="E292" s="43">
        <f>SUM(J290+J285)/100</f>
        <v>0</v>
      </c>
      <c r="F292" s="42" t="s">
        <v>155</v>
      </c>
      <c r="G292" s="44"/>
      <c r="H292" s="44">
        <f>ROUND(E292*G292, 2)</f>
        <v>0</v>
      </c>
      <c r="I292" s="1"/>
      <c r="J292" s="44">
        <f>ROUND(H292+I292,2)</f>
        <v>0</v>
      </c>
      <c r="K292" s="1"/>
      <c r="L292" s="4"/>
      <c r="M292" s="1"/>
      <c r="N292" s="1"/>
      <c r="O292" s="42">
        <v>20</v>
      </c>
      <c r="P292" s="42" t="s">
        <v>169</v>
      </c>
      <c r="Q292" s="1"/>
      <c r="R292" s="1"/>
      <c r="S292" s="1"/>
      <c r="T292" s="1"/>
      <c r="U292" s="1"/>
      <c r="V292" s="46" t="s">
        <v>41</v>
      </c>
      <c r="W292" s="1"/>
      <c r="X292" s="1"/>
      <c r="Y292" s="1"/>
      <c r="Z292" s="42" t="s">
        <v>400</v>
      </c>
      <c r="AA292" s="1"/>
      <c r="AB292" s="42" t="s">
        <v>20</v>
      </c>
    </row>
    <row r="293" spans="1:34">
      <c r="A293" s="1"/>
      <c r="B293" s="1"/>
      <c r="C293" s="1"/>
      <c r="D293" s="15" t="s">
        <v>434</v>
      </c>
      <c r="E293" s="64"/>
      <c r="F293" s="1"/>
      <c r="G293" s="1"/>
      <c r="H293" s="64">
        <f>SUM(H292+H290+H285)</f>
        <v>0</v>
      </c>
      <c r="I293" s="64">
        <f>SUM(I292+I290+I285)</f>
        <v>0</v>
      </c>
      <c r="J293" s="64">
        <f>SUM(J292+J290+J285)</f>
        <v>0</v>
      </c>
      <c r="K293" s="1"/>
      <c r="L293" s="887">
        <f>SUM(L292+L290+L285)</f>
        <v>3.0650200000000001</v>
      </c>
      <c r="M293" s="1"/>
      <c r="N293" s="66">
        <f>SUM(N292+N290+N285)</f>
        <v>0</v>
      </c>
      <c r="O293" s="1"/>
      <c r="P293" s="1"/>
      <c r="Q293" s="1"/>
      <c r="R293" s="1"/>
      <c r="S293" s="1"/>
      <c r="T293" s="1"/>
      <c r="U293" s="1"/>
      <c r="V293" s="1"/>
      <c r="W293" s="43">
        <v>8.8000000000000007</v>
      </c>
      <c r="X293" s="1"/>
      <c r="Y293" s="1"/>
      <c r="Z293" s="1"/>
      <c r="AA293" s="1"/>
      <c r="AB293" s="1"/>
    </row>
    <row r="294" spans="1:34" s="14" customFormat="1" ht="13.5">
      <c r="A294" s="678"/>
      <c r="B294" s="689" t="s">
        <v>930</v>
      </c>
      <c r="C294" s="678"/>
      <c r="D294" s="678"/>
      <c r="E294" s="678"/>
      <c r="F294" s="678"/>
      <c r="G294" s="678"/>
      <c r="H294" s="678"/>
      <c r="I294" s="678"/>
      <c r="J294" s="678"/>
      <c r="K294" s="678"/>
      <c r="L294" s="870"/>
      <c r="M294" s="678"/>
      <c r="N294" s="678"/>
      <c r="O294" s="678"/>
      <c r="P294" s="678"/>
      <c r="Q294" s="678"/>
      <c r="R294" s="678"/>
      <c r="S294" s="678"/>
      <c r="T294" s="678"/>
      <c r="U294" s="678"/>
      <c r="V294" s="678"/>
      <c r="W294" s="678"/>
      <c r="X294" s="678"/>
      <c r="Y294" s="678"/>
      <c r="Z294" s="678"/>
      <c r="AA294" s="678"/>
      <c r="AB294" s="678"/>
      <c r="AC294" s="678"/>
      <c r="AD294" s="678"/>
      <c r="AE294" s="678"/>
      <c r="AF294" s="678"/>
      <c r="AG294" s="678"/>
      <c r="AH294" s="678"/>
    </row>
    <row r="295" spans="1:34" ht="13.5">
      <c r="A295" s="680" t="s">
        <v>166</v>
      </c>
      <c r="B295" s="681" t="s">
        <v>931</v>
      </c>
      <c r="C295" s="682" t="s">
        <v>932</v>
      </c>
      <c r="D295" s="688" t="s">
        <v>933</v>
      </c>
      <c r="E295" s="327">
        <v>51.06</v>
      </c>
      <c r="F295" s="683" t="s">
        <v>193</v>
      </c>
      <c r="G295" s="685"/>
      <c r="H295" s="632">
        <f>ROUND(E295*G295, 2)</f>
        <v>0</v>
      </c>
      <c r="I295" s="1"/>
      <c r="J295" s="632">
        <f>ROUND(H295+I295,2)</f>
        <v>0</v>
      </c>
      <c r="K295" s="686">
        <v>3.0000000000000001E-5</v>
      </c>
      <c r="L295" s="4">
        <f>ROUND(K295*E295,5)</f>
        <v>1.5299999999999999E-3</v>
      </c>
      <c r="M295" s="679"/>
      <c r="N295" s="679"/>
      <c r="O295" s="683">
        <v>20</v>
      </c>
      <c r="P295" s="683" t="s">
        <v>169</v>
      </c>
      <c r="Q295" s="679"/>
      <c r="R295" s="679"/>
      <c r="S295" s="679"/>
      <c r="T295" s="679"/>
      <c r="U295" s="679"/>
      <c r="V295" s="687" t="s">
        <v>41</v>
      </c>
      <c r="W295" s="679"/>
      <c r="X295" s="679"/>
      <c r="Y295" s="679"/>
      <c r="Z295" s="683" t="s">
        <v>934</v>
      </c>
      <c r="AA295" s="679"/>
      <c r="AB295" s="683" t="s">
        <v>20</v>
      </c>
      <c r="AC295" s="679"/>
      <c r="AD295" s="679"/>
      <c r="AE295" s="679"/>
      <c r="AF295" s="679"/>
      <c r="AG295" s="679"/>
      <c r="AH295" s="679"/>
    </row>
    <row r="296" spans="1:34" ht="25.5">
      <c r="A296" s="680" t="s">
        <v>166</v>
      </c>
      <c r="B296" s="681" t="s">
        <v>236</v>
      </c>
      <c r="C296" s="682" t="s">
        <v>935</v>
      </c>
      <c r="D296" s="688" t="s">
        <v>936</v>
      </c>
      <c r="E296" s="684">
        <f>E305</f>
        <v>21.4452</v>
      </c>
      <c r="F296" s="683" t="s">
        <v>237</v>
      </c>
      <c r="G296" s="685"/>
      <c r="H296" s="679"/>
      <c r="I296" s="632">
        <f>ROUND(G296*E296,2)</f>
        <v>0</v>
      </c>
      <c r="J296" s="632">
        <f>ROUND(H296+I296,2)</f>
        <v>0</v>
      </c>
      <c r="K296" s="679"/>
      <c r="L296" s="869"/>
      <c r="M296" s="679"/>
      <c r="N296" s="679"/>
      <c r="O296" s="683">
        <v>20</v>
      </c>
      <c r="P296" s="683" t="s">
        <v>169</v>
      </c>
      <c r="Q296" s="679"/>
      <c r="R296" s="679"/>
      <c r="S296" s="679"/>
      <c r="T296" s="679"/>
      <c r="U296" s="679"/>
      <c r="V296" s="687" t="s">
        <v>31</v>
      </c>
      <c r="W296" s="679"/>
      <c r="X296" s="679"/>
      <c r="Y296" s="679"/>
      <c r="Z296" s="683" t="s">
        <v>200</v>
      </c>
      <c r="AA296" s="682" t="s">
        <v>169</v>
      </c>
      <c r="AB296" s="683">
        <v>2</v>
      </c>
      <c r="AC296" s="679"/>
      <c r="AD296" s="679"/>
      <c r="AE296" s="679"/>
      <c r="AF296" s="679"/>
      <c r="AG296" s="679"/>
      <c r="AH296" s="679"/>
    </row>
    <row r="297" spans="1:34" ht="13.5" outlineLevel="1">
      <c r="A297" s="679"/>
      <c r="B297" s="679"/>
      <c r="C297" s="679"/>
      <c r="D297" s="688" t="s">
        <v>401</v>
      </c>
      <c r="E297" s="679"/>
      <c r="F297" s="679"/>
      <c r="G297" s="679"/>
      <c r="H297" s="679"/>
      <c r="I297" s="679"/>
      <c r="J297" s="679"/>
      <c r="K297" s="679"/>
      <c r="L297" s="869"/>
      <c r="M297" s="679"/>
      <c r="N297" s="679"/>
      <c r="O297" s="679"/>
      <c r="P297" s="679"/>
      <c r="Q297" s="679"/>
      <c r="R297" s="679"/>
      <c r="S297" s="679"/>
      <c r="T297" s="679"/>
      <c r="U297" s="679"/>
      <c r="V297" s="687" t="s">
        <v>171</v>
      </c>
      <c r="W297" s="679"/>
      <c r="X297" s="679"/>
      <c r="Y297" s="679"/>
      <c r="Z297" s="679"/>
      <c r="AA297" s="679"/>
      <c r="AB297" s="679"/>
      <c r="AC297" s="679"/>
      <c r="AD297" s="679"/>
      <c r="AE297" s="679"/>
      <c r="AF297" s="679"/>
      <c r="AG297" s="679"/>
      <c r="AH297" s="679"/>
    </row>
    <row r="298" spans="1:34" ht="13.5" outlineLevel="1">
      <c r="A298" s="679"/>
      <c r="B298" s="679"/>
      <c r="C298" s="679"/>
      <c r="D298" s="688" t="s">
        <v>402</v>
      </c>
      <c r="E298" s="679"/>
      <c r="F298" s="679"/>
      <c r="G298" s="679"/>
      <c r="H298" s="679"/>
      <c r="I298" s="679"/>
      <c r="J298" s="679"/>
      <c r="K298" s="679"/>
      <c r="L298" s="869"/>
      <c r="M298" s="679"/>
      <c r="N298" s="679"/>
      <c r="O298" s="679"/>
      <c r="P298" s="679"/>
      <c r="Q298" s="679"/>
      <c r="R298" s="679"/>
      <c r="S298" s="679"/>
      <c r="T298" s="679"/>
      <c r="U298" s="679"/>
      <c r="V298" s="687" t="s">
        <v>171</v>
      </c>
      <c r="W298" s="679"/>
      <c r="X298" s="679"/>
      <c r="Y298" s="679"/>
      <c r="Z298" s="679"/>
      <c r="AA298" s="679"/>
      <c r="AB298" s="679"/>
    </row>
    <row r="299" spans="1:34" ht="13.5" outlineLevel="1">
      <c r="A299" s="679"/>
      <c r="B299" s="679"/>
      <c r="C299" s="679"/>
      <c r="D299" s="688" t="s">
        <v>403</v>
      </c>
      <c r="E299" s="679"/>
      <c r="F299" s="679"/>
      <c r="G299" s="679"/>
      <c r="H299" s="679"/>
      <c r="I299" s="679"/>
      <c r="J299" s="679"/>
      <c r="K299" s="679"/>
      <c r="L299" s="869"/>
      <c r="M299" s="679"/>
      <c r="N299" s="679"/>
      <c r="O299" s="679"/>
      <c r="P299" s="679"/>
      <c r="Q299" s="679"/>
      <c r="R299" s="679"/>
      <c r="S299" s="679"/>
      <c r="T299" s="679"/>
      <c r="U299" s="679"/>
      <c r="V299" s="687" t="s">
        <v>171</v>
      </c>
      <c r="W299" s="679"/>
      <c r="X299" s="679"/>
      <c r="Y299" s="679"/>
      <c r="Z299" s="679"/>
      <c r="AA299" s="679"/>
      <c r="AB299" s="679"/>
    </row>
    <row r="300" spans="1:34" ht="13.5" outlineLevel="1">
      <c r="A300" s="679"/>
      <c r="B300" s="679"/>
      <c r="C300" s="679"/>
      <c r="D300" s="688" t="s">
        <v>404</v>
      </c>
      <c r="E300" s="679"/>
      <c r="F300" s="679"/>
      <c r="G300" s="679"/>
      <c r="H300" s="679"/>
      <c r="I300" s="679"/>
      <c r="J300" s="679"/>
      <c r="K300" s="679"/>
      <c r="L300" s="869"/>
      <c r="M300" s="679"/>
      <c r="N300" s="679"/>
      <c r="O300" s="679"/>
      <c r="P300" s="679"/>
      <c r="Q300" s="679"/>
      <c r="R300" s="679"/>
      <c r="S300" s="679"/>
      <c r="T300" s="679"/>
      <c r="U300" s="679"/>
      <c r="V300" s="687" t="s">
        <v>171</v>
      </c>
      <c r="W300" s="679"/>
      <c r="X300" s="679"/>
      <c r="Y300" s="679"/>
      <c r="Z300" s="679"/>
      <c r="AA300" s="679"/>
      <c r="AB300" s="679"/>
    </row>
    <row r="301" spans="1:34" ht="13.5" outlineLevel="1">
      <c r="A301" s="679"/>
      <c r="B301" s="679"/>
      <c r="C301" s="679"/>
      <c r="D301" s="688" t="s">
        <v>405</v>
      </c>
      <c r="E301" s="679"/>
      <c r="F301" s="679"/>
      <c r="G301" s="679"/>
      <c r="H301" s="679"/>
      <c r="I301" s="679"/>
      <c r="J301" s="679"/>
      <c r="K301" s="679"/>
      <c r="L301" s="869"/>
      <c r="M301" s="679"/>
      <c r="N301" s="679"/>
      <c r="O301" s="679"/>
      <c r="P301" s="679"/>
      <c r="Q301" s="679"/>
      <c r="R301" s="679"/>
      <c r="S301" s="679"/>
      <c r="T301" s="679"/>
      <c r="U301" s="679"/>
      <c r="V301" s="687" t="s">
        <v>171</v>
      </c>
      <c r="W301" s="679"/>
      <c r="X301" s="679"/>
      <c r="Y301" s="679"/>
      <c r="Z301" s="679"/>
      <c r="AA301" s="679"/>
      <c r="AB301" s="679"/>
    </row>
    <row r="302" spans="1:34" ht="13.5" outlineLevel="1">
      <c r="A302" s="679"/>
      <c r="B302" s="679"/>
      <c r="C302" s="679"/>
      <c r="D302" s="688" t="s">
        <v>406</v>
      </c>
      <c r="E302" s="679"/>
      <c r="F302" s="679"/>
      <c r="G302" s="679"/>
      <c r="H302" s="679"/>
      <c r="I302" s="679"/>
      <c r="J302" s="679"/>
      <c r="K302" s="679"/>
      <c r="L302" s="869"/>
      <c r="M302" s="679"/>
      <c r="N302" s="679"/>
      <c r="O302" s="679"/>
      <c r="P302" s="679"/>
      <c r="Q302" s="679"/>
      <c r="R302" s="679"/>
      <c r="S302" s="679"/>
      <c r="T302" s="679"/>
      <c r="U302" s="679"/>
      <c r="V302" s="687" t="s">
        <v>171</v>
      </c>
      <c r="W302" s="679"/>
      <c r="X302" s="679"/>
      <c r="Y302" s="679"/>
      <c r="Z302" s="679"/>
      <c r="AA302" s="679"/>
      <c r="AB302" s="679"/>
    </row>
    <row r="303" spans="1:34" ht="13.5" outlineLevel="1">
      <c r="A303" s="679"/>
      <c r="B303" s="679"/>
      <c r="C303" s="679"/>
      <c r="D303" s="688" t="s">
        <v>407</v>
      </c>
      <c r="E303" s="679"/>
      <c r="F303" s="679"/>
      <c r="G303" s="679"/>
      <c r="H303" s="679"/>
      <c r="I303" s="679"/>
      <c r="J303" s="679"/>
      <c r="K303" s="679"/>
      <c r="L303" s="869"/>
      <c r="M303" s="679"/>
      <c r="N303" s="679"/>
      <c r="O303" s="679"/>
      <c r="P303" s="679"/>
      <c r="Q303" s="679"/>
      <c r="R303" s="679"/>
      <c r="S303" s="679"/>
      <c r="T303" s="679"/>
      <c r="U303" s="679"/>
      <c r="V303" s="687" t="s">
        <v>171</v>
      </c>
      <c r="W303" s="679"/>
      <c r="X303" s="679"/>
      <c r="Y303" s="679"/>
      <c r="Z303" s="679"/>
      <c r="AA303" s="679"/>
      <c r="AB303" s="679"/>
    </row>
    <row r="304" spans="1:34" ht="13.5" outlineLevel="1">
      <c r="A304" s="679"/>
      <c r="B304" s="679"/>
      <c r="C304" s="679"/>
      <c r="D304" s="688" t="s">
        <v>408</v>
      </c>
      <c r="E304" s="679"/>
      <c r="F304" s="679"/>
      <c r="G304" s="679"/>
      <c r="H304" s="679"/>
      <c r="I304" s="679"/>
      <c r="J304" s="679"/>
      <c r="K304" s="679"/>
      <c r="L304" s="869"/>
      <c r="M304" s="679"/>
      <c r="N304" s="679"/>
      <c r="O304" s="679"/>
      <c r="P304" s="679"/>
      <c r="Q304" s="679"/>
      <c r="R304" s="679"/>
      <c r="S304" s="679"/>
      <c r="T304" s="679"/>
      <c r="U304" s="679"/>
      <c r="V304" s="687" t="s">
        <v>171</v>
      </c>
      <c r="W304" s="679"/>
      <c r="X304" s="679"/>
      <c r="Y304" s="679"/>
      <c r="Z304" s="679"/>
      <c r="AA304" s="679"/>
      <c r="AB304" s="679"/>
    </row>
    <row r="305" spans="1:30" ht="13.5" outlineLevel="1">
      <c r="A305" s="679"/>
      <c r="B305" s="679"/>
      <c r="C305" s="679"/>
      <c r="D305" s="688" t="s">
        <v>940</v>
      </c>
      <c r="E305" s="327">
        <f>(51.06/2.5*1.05)</f>
        <v>21.4452</v>
      </c>
      <c r="F305" s="679"/>
      <c r="G305" s="679"/>
      <c r="H305" s="679"/>
      <c r="I305" s="679"/>
      <c r="J305" s="679"/>
      <c r="K305" s="679"/>
      <c r="L305" s="869"/>
      <c r="M305" s="679"/>
      <c r="N305" s="679"/>
      <c r="O305" s="679"/>
      <c r="P305" s="679"/>
      <c r="Q305" s="679"/>
      <c r="R305" s="679"/>
      <c r="S305" s="679"/>
      <c r="T305" s="679"/>
      <c r="U305" s="679"/>
      <c r="V305" s="687"/>
      <c r="W305" s="679"/>
      <c r="X305" s="679"/>
      <c r="Y305" s="679"/>
      <c r="Z305" s="679"/>
      <c r="AA305" s="679"/>
      <c r="AB305" s="679"/>
    </row>
    <row r="306" spans="1:30" ht="13.5">
      <c r="A306" s="680" t="s">
        <v>166</v>
      </c>
      <c r="B306" s="681" t="s">
        <v>931</v>
      </c>
      <c r="C306" s="682" t="s">
        <v>937</v>
      </c>
      <c r="D306" s="688" t="s">
        <v>938</v>
      </c>
      <c r="E306" s="684">
        <v>51.06</v>
      </c>
      <c r="F306" s="683" t="s">
        <v>155</v>
      </c>
      <c r="G306" s="685"/>
      <c r="H306" s="881">
        <f>ROUND(E306*G306, 2)</f>
        <v>0</v>
      </c>
      <c r="I306" s="679"/>
      <c r="J306" s="881">
        <f>ROUND(H306+I306,2)</f>
        <v>0</v>
      </c>
      <c r="K306" s="679"/>
      <c r="L306" s="869"/>
      <c r="M306" s="679"/>
      <c r="N306" s="679"/>
      <c r="O306" s="683">
        <v>20</v>
      </c>
      <c r="P306" s="683" t="s">
        <v>169</v>
      </c>
      <c r="Q306" s="679"/>
      <c r="R306" s="679"/>
      <c r="S306" s="679"/>
      <c r="T306" s="679"/>
      <c r="U306" s="679"/>
      <c r="V306" s="687" t="s">
        <v>41</v>
      </c>
      <c r="W306" s="679"/>
      <c r="X306" s="679"/>
      <c r="Y306" s="679"/>
      <c r="Z306" s="683" t="s">
        <v>934</v>
      </c>
      <c r="AA306" s="679"/>
      <c r="AB306" s="683" t="s">
        <v>20</v>
      </c>
    </row>
    <row r="307" spans="1:30" ht="13.5">
      <c r="A307" s="679"/>
      <c r="B307" s="679"/>
      <c r="C307" s="679"/>
      <c r="D307" s="157" t="s">
        <v>939</v>
      </c>
      <c r="E307" s="690"/>
      <c r="F307" s="679"/>
      <c r="G307" s="679"/>
      <c r="H307" s="690">
        <f>SUM(H295:H306)</f>
        <v>0</v>
      </c>
      <c r="I307" s="690">
        <f>SUM(I296:I306)</f>
        <v>0</v>
      </c>
      <c r="J307" s="690">
        <f>SUM(J295:J306)</f>
        <v>0</v>
      </c>
      <c r="K307" s="679"/>
      <c r="L307" s="926">
        <f>SUM(L295:L306)</f>
        <v>1.5299999999999999E-3</v>
      </c>
      <c r="M307" s="679"/>
      <c r="N307" s="691">
        <v>0</v>
      </c>
      <c r="O307" s="679"/>
      <c r="P307" s="679"/>
      <c r="Q307" s="679"/>
      <c r="R307" s="679"/>
      <c r="S307" s="679"/>
      <c r="T307" s="679"/>
      <c r="U307" s="679"/>
      <c r="V307" s="679"/>
      <c r="W307" s="684">
        <v>0</v>
      </c>
      <c r="X307" s="679"/>
      <c r="Y307" s="679"/>
      <c r="Z307" s="679"/>
      <c r="AA307" s="679"/>
      <c r="AB307" s="679"/>
    </row>
    <row r="308" spans="1:30" s="14" customFormat="1">
      <c r="B308" s="63" t="s">
        <v>435</v>
      </c>
      <c r="L308" s="873"/>
    </row>
    <row r="309" spans="1:30" ht="13.5" customHeight="1">
      <c r="A309" s="39" t="s">
        <v>166</v>
      </c>
      <c r="B309" s="40" t="s">
        <v>399</v>
      </c>
      <c r="C309" s="41" t="s">
        <v>552</v>
      </c>
      <c r="D309" s="62" t="s">
        <v>436</v>
      </c>
      <c r="E309" s="43">
        <v>57.328000000000003</v>
      </c>
      <c r="F309" s="42" t="s">
        <v>176</v>
      </c>
      <c r="G309" s="44"/>
      <c r="H309" s="44">
        <f>ROUND(E309*G309, 2)</f>
        <v>0</v>
      </c>
      <c r="I309" s="1"/>
      <c r="J309" s="44">
        <f>ROUND(H309+I309,2)</f>
        <v>0</v>
      </c>
      <c r="K309" s="45">
        <v>3.3600000000000001E-3</v>
      </c>
      <c r="L309" s="4">
        <f>ROUND(K309*E309,5)</f>
        <v>0.19262000000000001</v>
      </c>
      <c r="M309" s="1"/>
      <c r="N309" s="1"/>
      <c r="O309" s="42">
        <v>20</v>
      </c>
      <c r="P309" s="42" t="s">
        <v>169</v>
      </c>
      <c r="Q309" s="1"/>
      <c r="R309" s="1"/>
      <c r="S309" s="1"/>
      <c r="T309" s="1"/>
      <c r="U309" s="1"/>
      <c r="V309" s="46" t="s">
        <v>41</v>
      </c>
      <c r="W309" s="43">
        <v>69.596000000000004</v>
      </c>
      <c r="X309" s="1"/>
      <c r="Y309" s="1"/>
      <c r="Z309" s="42" t="s">
        <v>200</v>
      </c>
      <c r="AA309" s="1"/>
      <c r="AB309" s="42" t="s">
        <v>20</v>
      </c>
    </row>
    <row r="310" spans="1:30" ht="13.5" customHeight="1" outlineLevel="1">
      <c r="A310" s="1"/>
      <c r="B310" s="1"/>
      <c r="C310" s="1"/>
      <c r="D310" s="62" t="s">
        <v>437</v>
      </c>
      <c r="E310" s="1"/>
      <c r="F310" s="1"/>
      <c r="G310" s="1"/>
      <c r="H310" s="1"/>
      <c r="I310" s="1"/>
      <c r="J310" s="1"/>
      <c r="K310" s="1"/>
      <c r="L310" s="4"/>
      <c r="M310" s="1"/>
      <c r="N310" s="1"/>
      <c r="O310" s="1"/>
      <c r="P310" s="1"/>
      <c r="Q310" s="1"/>
      <c r="R310" s="1"/>
      <c r="S310" s="1"/>
      <c r="T310" s="1"/>
      <c r="U310" s="1"/>
      <c r="V310" s="46" t="s">
        <v>171</v>
      </c>
      <c r="W310" s="1"/>
      <c r="X310" s="1"/>
      <c r="Y310" s="1"/>
      <c r="Z310" s="1"/>
      <c r="AA310" s="1"/>
      <c r="AB310" s="1"/>
    </row>
    <row r="311" spans="1:30" ht="13.5" customHeight="1" outlineLevel="1">
      <c r="A311" s="1"/>
      <c r="B311" s="1"/>
      <c r="C311" s="1"/>
      <c r="D311" s="62" t="s">
        <v>438</v>
      </c>
      <c r="E311" s="1"/>
      <c r="F311" s="1"/>
      <c r="G311" s="1"/>
      <c r="H311" s="1"/>
      <c r="I311" s="1"/>
      <c r="J311" s="1"/>
      <c r="K311" s="1"/>
      <c r="L311" s="4"/>
      <c r="M311" s="1"/>
      <c r="N311" s="1"/>
      <c r="O311" s="1"/>
      <c r="P311" s="1"/>
      <c r="Q311" s="1"/>
      <c r="R311" s="1"/>
      <c r="S311" s="1"/>
      <c r="T311" s="1"/>
      <c r="U311" s="1"/>
      <c r="V311" s="46" t="s">
        <v>171</v>
      </c>
      <c r="W311" s="1"/>
      <c r="X311" s="1"/>
      <c r="Y311" s="1"/>
      <c r="Z311" s="1"/>
      <c r="AA311" s="1"/>
      <c r="AB311" s="1"/>
    </row>
    <row r="312" spans="1:30" ht="13.5" customHeight="1" outlineLevel="1">
      <c r="A312" s="1"/>
      <c r="B312" s="1"/>
      <c r="C312" s="1"/>
      <c r="D312" s="62" t="s">
        <v>439</v>
      </c>
      <c r="E312" s="1"/>
      <c r="F312" s="1"/>
      <c r="G312" s="1"/>
      <c r="H312" s="1"/>
      <c r="I312" s="1"/>
      <c r="J312" s="1"/>
      <c r="K312" s="1"/>
      <c r="L312" s="4"/>
      <c r="M312" s="1"/>
      <c r="N312" s="1"/>
      <c r="O312" s="1"/>
      <c r="P312" s="1"/>
      <c r="Q312" s="1"/>
      <c r="R312" s="1"/>
      <c r="S312" s="1"/>
      <c r="T312" s="1"/>
      <c r="U312" s="1"/>
      <c r="V312" s="46" t="s">
        <v>171</v>
      </c>
      <c r="W312" s="1"/>
      <c r="X312" s="1"/>
      <c r="Y312" s="1"/>
      <c r="Z312" s="1"/>
      <c r="AA312" s="1"/>
      <c r="AB312" s="1"/>
    </row>
    <row r="313" spans="1:30" ht="13.5" customHeight="1" outlineLevel="1">
      <c r="A313" s="1"/>
      <c r="B313" s="1"/>
      <c r="C313" s="1"/>
      <c r="D313" s="62" t="s">
        <v>440</v>
      </c>
      <c r="E313" s="1"/>
      <c r="F313" s="1"/>
      <c r="G313" s="1"/>
      <c r="H313" s="1"/>
      <c r="I313" s="1"/>
      <c r="J313" s="1"/>
      <c r="K313" s="1"/>
      <c r="L313" s="4"/>
      <c r="M313" s="1"/>
      <c r="N313" s="1"/>
      <c r="O313" s="1"/>
      <c r="P313" s="1"/>
      <c r="Q313" s="1"/>
      <c r="R313" s="1"/>
      <c r="S313" s="1"/>
      <c r="T313" s="1"/>
      <c r="U313" s="1"/>
      <c r="V313" s="46" t="s">
        <v>171</v>
      </c>
      <c r="W313" s="1"/>
      <c r="X313" s="1"/>
      <c r="Y313" s="1"/>
      <c r="Z313" s="1"/>
      <c r="AA313" s="1"/>
      <c r="AB313" s="1"/>
    </row>
    <row r="314" spans="1:30">
      <c r="A314" s="39" t="s">
        <v>166</v>
      </c>
      <c r="B314" s="40" t="s">
        <v>236</v>
      </c>
      <c r="C314" s="41" t="s">
        <v>546</v>
      </c>
      <c r="D314" s="62" t="s">
        <v>418</v>
      </c>
      <c r="E314" s="43">
        <v>154.786</v>
      </c>
      <c r="F314" s="42" t="s">
        <v>382</v>
      </c>
      <c r="G314" s="44"/>
      <c r="H314" s="1"/>
      <c r="I314" s="44">
        <f>ROUND(G314*E314,2)</f>
        <v>0</v>
      </c>
      <c r="J314" s="44">
        <f>ROUND(H314+I314,2)</f>
        <v>0</v>
      </c>
      <c r="K314" s="45">
        <v>1E-3</v>
      </c>
      <c r="L314" s="4">
        <f>ROUND(K314*E314,5)</f>
        <v>0.15479000000000001</v>
      </c>
      <c r="M314" s="1"/>
      <c r="N314" s="1"/>
      <c r="O314" s="42">
        <v>20</v>
      </c>
      <c r="P314" s="42" t="s">
        <v>169</v>
      </c>
      <c r="Q314" s="1"/>
      <c r="R314" s="1"/>
      <c r="S314" s="1"/>
      <c r="T314" s="1"/>
      <c r="U314" s="1"/>
      <c r="V314" s="46" t="s">
        <v>31</v>
      </c>
      <c r="W314" s="1"/>
      <c r="X314" s="1"/>
      <c r="Y314" s="1"/>
      <c r="Z314" s="42" t="s">
        <v>200</v>
      </c>
      <c r="AA314" s="41" t="s">
        <v>419</v>
      </c>
      <c r="AB314" s="42">
        <v>2</v>
      </c>
    </row>
    <row r="315" spans="1:30" outlineLevel="1">
      <c r="A315" s="1"/>
      <c r="B315" s="1"/>
      <c r="C315" s="1"/>
      <c r="D315" s="62" t="s">
        <v>441</v>
      </c>
      <c r="E315" s="1"/>
      <c r="F315" s="1"/>
      <c r="G315" s="1"/>
      <c r="H315" s="1"/>
      <c r="I315" s="1"/>
      <c r="J315" s="1"/>
      <c r="K315" s="1"/>
      <c r="L315" s="4"/>
      <c r="M315" s="1"/>
      <c r="N315" s="1"/>
      <c r="O315" s="1"/>
      <c r="P315" s="1"/>
      <c r="Q315" s="1"/>
      <c r="R315" s="1"/>
      <c r="S315" s="1"/>
      <c r="T315" s="1"/>
      <c r="U315" s="1"/>
      <c r="V315" s="46" t="s">
        <v>171</v>
      </c>
      <c r="W315" s="1"/>
      <c r="X315" s="1"/>
      <c r="Y315" s="1"/>
      <c r="Z315" s="1"/>
      <c r="AA315" s="1"/>
      <c r="AB315" s="1"/>
    </row>
    <row r="316" spans="1:30">
      <c r="A316" s="39" t="s">
        <v>166</v>
      </c>
      <c r="B316" s="40" t="s">
        <v>236</v>
      </c>
      <c r="C316" s="41" t="s">
        <v>547</v>
      </c>
      <c r="D316" s="62" t="s">
        <v>420</v>
      </c>
      <c r="E316" s="43">
        <v>22.931000000000001</v>
      </c>
      <c r="F316" s="42" t="s">
        <v>382</v>
      </c>
      <c r="G316" s="44"/>
      <c r="H316" s="1"/>
      <c r="I316" s="44">
        <f>ROUND(G316*E316,2)</f>
        <v>0</v>
      </c>
      <c r="J316" s="44">
        <f>ROUND(H316+I316,2)</f>
        <v>0</v>
      </c>
      <c r="K316" s="45">
        <v>1E-3</v>
      </c>
      <c r="L316" s="4">
        <f>ROUND(K316*E316,5)</f>
        <v>2.2929999999999999E-2</v>
      </c>
      <c r="M316" s="1"/>
      <c r="N316" s="1"/>
      <c r="O316" s="42">
        <v>20</v>
      </c>
      <c r="P316" s="42" t="s">
        <v>169</v>
      </c>
      <c r="Q316" s="1"/>
      <c r="R316" s="1"/>
      <c r="S316" s="1"/>
      <c r="T316" s="1"/>
      <c r="U316" s="1"/>
      <c r="V316" s="46" t="s">
        <v>31</v>
      </c>
      <c r="W316" s="1"/>
      <c r="X316" s="1"/>
      <c r="Y316" s="1"/>
      <c r="Z316" s="42" t="s">
        <v>200</v>
      </c>
      <c r="AA316" s="41" t="s">
        <v>421</v>
      </c>
      <c r="AB316" s="42">
        <v>2</v>
      </c>
    </row>
    <row r="317" spans="1:30" outlineLevel="1">
      <c r="A317" s="1"/>
      <c r="B317" s="1"/>
      <c r="C317" s="1"/>
      <c r="D317" s="62" t="s">
        <v>442</v>
      </c>
      <c r="E317" s="1"/>
      <c r="F317" s="1"/>
      <c r="G317" s="1"/>
      <c r="H317" s="1"/>
      <c r="I317" s="1"/>
      <c r="J317" s="1"/>
      <c r="K317" s="1"/>
      <c r="L317" s="4"/>
      <c r="M317" s="1"/>
      <c r="N317" s="1"/>
      <c r="O317" s="1"/>
      <c r="P317" s="1"/>
      <c r="Q317" s="1"/>
      <c r="R317" s="1"/>
      <c r="S317" s="1"/>
      <c r="T317" s="1"/>
      <c r="U317" s="1"/>
      <c r="V317" s="46" t="s">
        <v>171</v>
      </c>
      <c r="W317" s="1"/>
      <c r="X317" s="1"/>
      <c r="Y317" s="1"/>
      <c r="Z317" s="1"/>
      <c r="AA317" s="1"/>
      <c r="AB317" s="1"/>
    </row>
    <row r="318" spans="1:30">
      <c r="A318" s="39" t="s">
        <v>166</v>
      </c>
      <c r="B318" s="40" t="s">
        <v>236</v>
      </c>
      <c r="C318" s="41" t="s">
        <v>553</v>
      </c>
      <c r="D318" s="62" t="s">
        <v>443</v>
      </c>
      <c r="E318" s="43">
        <v>58.475000000000001</v>
      </c>
      <c r="F318" s="42" t="s">
        <v>176</v>
      </c>
      <c r="G318" s="44"/>
      <c r="H318" s="1"/>
      <c r="I318" s="44">
        <f>ROUND(G318*E318,2)</f>
        <v>0</v>
      </c>
      <c r="J318" s="44">
        <f>ROUND(H318+I318,2)</f>
        <v>0</v>
      </c>
      <c r="K318" s="45">
        <v>1.01E-2</v>
      </c>
      <c r="L318" s="4">
        <f>ROUND(K318*E318,5)</f>
        <v>0.59060000000000001</v>
      </c>
      <c r="M318" s="1"/>
      <c r="N318" s="1"/>
      <c r="O318" s="42">
        <v>20</v>
      </c>
      <c r="P318" s="42" t="s">
        <v>169</v>
      </c>
      <c r="Q318" s="1"/>
      <c r="R318" s="1"/>
      <c r="S318" s="1"/>
      <c r="T318" s="1"/>
      <c r="U318" s="1"/>
      <c r="V318" s="46" t="s">
        <v>31</v>
      </c>
      <c r="W318" s="1"/>
      <c r="X318" s="1"/>
      <c r="Y318" s="1"/>
      <c r="Z318" s="42" t="s">
        <v>423</v>
      </c>
      <c r="AA318" s="41" t="s">
        <v>169</v>
      </c>
      <c r="AB318" s="42">
        <v>2</v>
      </c>
      <c r="AD318" s="1"/>
    </row>
    <row r="319" spans="1:30">
      <c r="A319" s="39" t="s">
        <v>166</v>
      </c>
      <c r="B319" s="40" t="s">
        <v>399</v>
      </c>
      <c r="C319" s="41" t="s">
        <v>554</v>
      </c>
      <c r="D319" s="62" t="s">
        <v>444</v>
      </c>
      <c r="E319" s="43">
        <f>SUM(J318+J316+J314+J309)/100</f>
        <v>0</v>
      </c>
      <c r="F319" s="42" t="s">
        <v>155</v>
      </c>
      <c r="G319" s="44"/>
      <c r="H319" s="44">
        <f>ROUND(E319*G319, 2)</f>
        <v>0</v>
      </c>
      <c r="I319" s="1"/>
      <c r="J319" s="44">
        <f>ROUND(H319+I319,2)</f>
        <v>0</v>
      </c>
      <c r="K319" s="1"/>
      <c r="L319" s="4"/>
      <c r="M319" s="1"/>
      <c r="N319" s="1"/>
      <c r="O319" s="42">
        <v>20</v>
      </c>
      <c r="P319" s="42" t="s">
        <v>169</v>
      </c>
      <c r="Q319" s="1"/>
      <c r="R319" s="1"/>
      <c r="S319" s="1"/>
      <c r="T319" s="1"/>
      <c r="U319" s="1"/>
      <c r="V319" s="46" t="s">
        <v>41</v>
      </c>
      <c r="W319" s="1"/>
      <c r="X319" s="1"/>
      <c r="Y319" s="1"/>
      <c r="Z319" s="42" t="s">
        <v>400</v>
      </c>
      <c r="AA319" s="1"/>
      <c r="AB319" s="42" t="s">
        <v>20</v>
      </c>
    </row>
    <row r="320" spans="1:30">
      <c r="A320" s="1"/>
      <c r="B320" s="1"/>
      <c r="C320" s="1"/>
      <c r="D320" s="15" t="s">
        <v>445</v>
      </c>
      <c r="E320" s="64"/>
      <c r="F320" s="1"/>
      <c r="G320" s="1"/>
      <c r="H320" s="64">
        <f>SUM(H319+H318+H316+H314+H309)</f>
        <v>0</v>
      </c>
      <c r="I320" s="636">
        <f>SUM(I319+I318+I316+I314+I309)</f>
        <v>0</v>
      </c>
      <c r="J320" s="636">
        <f>SUM(J319+J318+J316+J314+J309)</f>
        <v>0</v>
      </c>
      <c r="K320" s="1"/>
      <c r="L320" s="887">
        <f>SUM(L319+L318+L316+L314+L309)</f>
        <v>0.96094000000000002</v>
      </c>
      <c r="M320" s="1"/>
      <c r="N320" s="638">
        <f>SUM(N319+N318+N316+N314+N309)</f>
        <v>0</v>
      </c>
      <c r="O320" s="1"/>
      <c r="P320" s="1"/>
      <c r="Q320" s="1"/>
      <c r="R320" s="1"/>
      <c r="S320" s="1"/>
      <c r="T320" s="1"/>
      <c r="U320" s="1"/>
      <c r="V320" s="1"/>
      <c r="W320" s="43">
        <v>69.596000000000004</v>
      </c>
      <c r="X320" s="1"/>
      <c r="Y320" s="1"/>
      <c r="Z320" s="1"/>
      <c r="AA320" s="1"/>
      <c r="AB320" s="1"/>
    </row>
    <row r="321" spans="1:28">
      <c r="L321" s="872"/>
    </row>
    <row r="322" spans="1:28" s="14" customFormat="1">
      <c r="B322" s="63" t="s">
        <v>446</v>
      </c>
      <c r="L322" s="873"/>
    </row>
    <row r="323" spans="1:28" ht="12.75" customHeight="1">
      <c r="A323" s="39" t="s">
        <v>166</v>
      </c>
      <c r="B323" s="40" t="s">
        <v>447</v>
      </c>
      <c r="C323" s="41" t="s">
        <v>555</v>
      </c>
      <c r="D323" s="62" t="s">
        <v>448</v>
      </c>
      <c r="E323" s="43">
        <v>246.00399999999999</v>
      </c>
      <c r="F323" s="42" t="s">
        <v>176</v>
      </c>
      <c r="G323" s="44"/>
      <c r="H323" s="44">
        <f>ROUND(E323*G323, 2)</f>
        <v>0</v>
      </c>
      <c r="I323" s="1"/>
      <c r="J323" s="44">
        <f>ROUND(H323+I323,2)</f>
        <v>0</v>
      </c>
      <c r="K323" s="45">
        <v>3.4000000000000002E-4</v>
      </c>
      <c r="L323" s="4">
        <f>ROUND(K323*E323,5)</f>
        <v>8.3640000000000006E-2</v>
      </c>
      <c r="M323" s="1"/>
      <c r="N323" s="1"/>
      <c r="O323" s="42">
        <v>20</v>
      </c>
      <c r="P323" s="42" t="s">
        <v>169</v>
      </c>
      <c r="Q323" s="1"/>
      <c r="R323" s="1"/>
      <c r="S323" s="1"/>
      <c r="T323" s="1"/>
      <c r="U323" s="1"/>
      <c r="V323" s="46" t="s">
        <v>41</v>
      </c>
      <c r="W323" s="43">
        <v>45.018999999999998</v>
      </c>
      <c r="X323" s="1"/>
      <c r="Y323" s="1"/>
      <c r="Z323" s="42" t="s">
        <v>449</v>
      </c>
      <c r="AA323" s="1"/>
      <c r="AB323" s="42" t="s">
        <v>20</v>
      </c>
    </row>
    <row r="324" spans="1:28" outlineLevel="1">
      <c r="A324" s="1"/>
      <c r="B324" s="1"/>
      <c r="C324" s="1"/>
      <c r="D324" s="62" t="s">
        <v>450</v>
      </c>
      <c r="E324" s="1"/>
      <c r="F324" s="1"/>
      <c r="G324" s="1"/>
      <c r="H324" s="1"/>
      <c r="I324" s="1"/>
      <c r="J324" s="1"/>
      <c r="K324" s="1"/>
      <c r="L324" s="4"/>
      <c r="M324" s="1"/>
      <c r="N324" s="1"/>
      <c r="O324" s="1"/>
      <c r="P324" s="1"/>
      <c r="Q324" s="1"/>
      <c r="R324" s="1"/>
      <c r="S324" s="1"/>
      <c r="T324" s="1"/>
      <c r="U324" s="1"/>
      <c r="V324" s="46" t="s">
        <v>171</v>
      </c>
      <c r="W324" s="1"/>
      <c r="X324" s="1"/>
      <c r="Y324" s="1"/>
      <c r="Z324" s="1"/>
      <c r="AA324" s="1"/>
      <c r="AB324" s="1"/>
    </row>
    <row r="325" spans="1:28" outlineLevel="1">
      <c r="A325" s="1"/>
      <c r="B325" s="1"/>
      <c r="C325" s="1"/>
      <c r="D325" s="62" t="s">
        <v>451</v>
      </c>
      <c r="E325" s="1"/>
      <c r="F325" s="1"/>
      <c r="G325" s="1"/>
      <c r="H325" s="1"/>
      <c r="I325" s="1"/>
      <c r="J325" s="1"/>
      <c r="K325" s="1"/>
      <c r="L325" s="4"/>
      <c r="M325" s="1"/>
      <c r="N325" s="1"/>
      <c r="O325" s="1"/>
      <c r="P325" s="1"/>
      <c r="Q325" s="1"/>
      <c r="R325" s="1"/>
      <c r="S325" s="1"/>
      <c r="T325" s="1"/>
      <c r="U325" s="1"/>
      <c r="V325" s="46" t="s">
        <v>171</v>
      </c>
      <c r="W325" s="1"/>
      <c r="X325" s="1"/>
      <c r="Y325" s="1"/>
      <c r="Z325" s="1"/>
      <c r="AA325" s="1"/>
      <c r="AB325" s="1"/>
    </row>
    <row r="326" spans="1:28" outlineLevel="1">
      <c r="A326" s="1"/>
      <c r="B326" s="1"/>
      <c r="C326" s="1"/>
      <c r="D326" s="62" t="s">
        <v>452</v>
      </c>
      <c r="E326" s="1"/>
      <c r="F326" s="1"/>
      <c r="G326" s="1"/>
      <c r="H326" s="1"/>
      <c r="I326" s="1"/>
      <c r="J326" s="1"/>
      <c r="K326" s="1"/>
      <c r="L326" s="4"/>
      <c r="M326" s="1"/>
      <c r="N326" s="1"/>
      <c r="O326" s="1"/>
      <c r="P326" s="1"/>
      <c r="Q326" s="1"/>
      <c r="R326" s="1"/>
      <c r="S326" s="1"/>
      <c r="T326" s="1"/>
      <c r="U326" s="1"/>
      <c r="V326" s="46" t="s">
        <v>171</v>
      </c>
      <c r="W326" s="1"/>
      <c r="X326" s="1"/>
      <c r="Y326" s="1"/>
      <c r="Z326" s="1"/>
      <c r="AA326" s="1"/>
      <c r="AB326" s="1"/>
    </row>
    <row r="327" spans="1:28" outlineLevel="1">
      <c r="A327" s="1"/>
      <c r="B327" s="1"/>
      <c r="C327" s="1"/>
      <c r="D327" s="62" t="s">
        <v>453</v>
      </c>
      <c r="E327" s="1"/>
      <c r="F327" s="1"/>
      <c r="G327" s="1"/>
      <c r="H327" s="1"/>
      <c r="I327" s="1"/>
      <c r="J327" s="1"/>
      <c r="K327" s="1"/>
      <c r="L327" s="4"/>
      <c r="M327" s="1"/>
      <c r="N327" s="1"/>
      <c r="O327" s="1"/>
      <c r="P327" s="1"/>
      <c r="Q327" s="1"/>
      <c r="R327" s="1"/>
      <c r="S327" s="1"/>
      <c r="T327" s="1"/>
      <c r="U327" s="1"/>
      <c r="V327" s="46" t="s">
        <v>171</v>
      </c>
      <c r="W327" s="1"/>
      <c r="X327" s="1"/>
      <c r="Y327" s="1"/>
      <c r="Z327" s="1"/>
      <c r="AA327" s="1"/>
      <c r="AB327" s="1"/>
    </row>
    <row r="328" spans="1:28" outlineLevel="1">
      <c r="A328" s="1"/>
      <c r="B328" s="1"/>
      <c r="C328" s="1"/>
      <c r="D328" s="62" t="s">
        <v>454</v>
      </c>
      <c r="E328" s="1"/>
      <c r="F328" s="1"/>
      <c r="G328" s="1"/>
      <c r="H328" s="1"/>
      <c r="I328" s="1"/>
      <c r="J328" s="1"/>
      <c r="K328" s="1"/>
      <c r="L328" s="4"/>
      <c r="M328" s="1"/>
      <c r="N328" s="1"/>
      <c r="O328" s="1"/>
      <c r="P328" s="1"/>
      <c r="Q328" s="1"/>
      <c r="R328" s="1"/>
      <c r="S328" s="1"/>
      <c r="T328" s="1"/>
      <c r="U328" s="1"/>
      <c r="V328" s="46" t="s">
        <v>171</v>
      </c>
      <c r="W328" s="1"/>
      <c r="X328" s="1"/>
      <c r="Y328" s="1"/>
      <c r="Z328" s="1"/>
      <c r="AA328" s="1"/>
      <c r="AB328" s="1"/>
    </row>
    <row r="329" spans="1:28" outlineLevel="1">
      <c r="A329" s="1"/>
      <c r="B329" s="1"/>
      <c r="C329" s="1"/>
      <c r="D329" s="62" t="s">
        <v>455</v>
      </c>
      <c r="E329" s="1"/>
      <c r="F329" s="1"/>
      <c r="G329" s="1"/>
      <c r="H329" s="1"/>
      <c r="I329" s="1"/>
      <c r="J329" s="1"/>
      <c r="K329" s="1"/>
      <c r="L329" s="4"/>
      <c r="M329" s="1"/>
      <c r="N329" s="1"/>
      <c r="O329" s="1"/>
      <c r="P329" s="1"/>
      <c r="Q329" s="1"/>
      <c r="R329" s="1"/>
      <c r="S329" s="1"/>
      <c r="T329" s="1"/>
      <c r="U329" s="1"/>
      <c r="V329" s="46" t="s">
        <v>171</v>
      </c>
      <c r="W329" s="1"/>
      <c r="X329" s="1"/>
      <c r="Y329" s="1"/>
      <c r="Z329" s="1"/>
      <c r="AA329" s="1"/>
      <c r="AB329" s="1"/>
    </row>
    <row r="330" spans="1:28" outlineLevel="1">
      <c r="A330" s="1"/>
      <c r="B330" s="1"/>
      <c r="C330" s="1"/>
      <c r="D330" s="62" t="s">
        <v>456</v>
      </c>
      <c r="E330" s="1"/>
      <c r="F330" s="1"/>
      <c r="G330" s="1"/>
      <c r="H330" s="1"/>
      <c r="I330" s="1"/>
      <c r="J330" s="1"/>
      <c r="K330" s="1"/>
      <c r="L330" s="4"/>
      <c r="M330" s="1"/>
      <c r="N330" s="1"/>
      <c r="O330" s="1"/>
      <c r="P330" s="1"/>
      <c r="Q330" s="1"/>
      <c r="R330" s="1"/>
      <c r="S330" s="1"/>
      <c r="T330" s="1"/>
      <c r="U330" s="1"/>
      <c r="V330" s="46" t="s">
        <v>171</v>
      </c>
      <c r="W330" s="1"/>
      <c r="X330" s="1"/>
      <c r="Y330" s="1"/>
      <c r="Z330" s="1"/>
      <c r="AA330" s="1"/>
      <c r="AB330" s="1"/>
    </row>
    <row r="331" spans="1:28" outlineLevel="1">
      <c r="A331" s="1"/>
      <c r="B331" s="1"/>
      <c r="C331" s="1"/>
      <c r="D331" s="62" t="s">
        <v>457</v>
      </c>
      <c r="E331" s="1"/>
      <c r="F331" s="1"/>
      <c r="G331" s="1"/>
      <c r="H331" s="1"/>
      <c r="I331" s="1"/>
      <c r="J331" s="1"/>
      <c r="K331" s="1"/>
      <c r="L331" s="4"/>
      <c r="M331" s="1"/>
      <c r="N331" s="1"/>
      <c r="O331" s="1"/>
      <c r="P331" s="1"/>
      <c r="Q331" s="1"/>
      <c r="R331" s="1"/>
      <c r="S331" s="1"/>
      <c r="T331" s="1"/>
      <c r="U331" s="1"/>
      <c r="V331" s="46" t="s">
        <v>171</v>
      </c>
      <c r="W331" s="1"/>
      <c r="X331" s="1"/>
      <c r="Y331" s="1"/>
      <c r="Z331" s="1"/>
      <c r="AA331" s="1"/>
      <c r="AB331" s="1"/>
    </row>
    <row r="332" spans="1:28">
      <c r="A332" s="1"/>
      <c r="B332" s="1">
        <v>783</v>
      </c>
      <c r="C332" s="1" t="s">
        <v>928</v>
      </c>
      <c r="D332" s="634" t="s">
        <v>929</v>
      </c>
      <c r="E332" s="631">
        <v>246.00399999999999</v>
      </c>
      <c r="F332" s="630" t="s">
        <v>176</v>
      </c>
      <c r="G332" s="1"/>
      <c r="H332" s="632">
        <f>ROUND(E332*G332, 2)</f>
        <v>0</v>
      </c>
      <c r="I332" s="1"/>
      <c r="J332" s="632">
        <f>ROUND(H332+I332,2)</f>
        <v>0</v>
      </c>
      <c r="K332" s="1">
        <v>2.9999999999999997E-4</v>
      </c>
      <c r="L332" s="4">
        <f>ROUND(K332*E332,5)</f>
        <v>7.3800000000000004E-2</v>
      </c>
      <c r="M332" s="1"/>
      <c r="N332" s="1"/>
      <c r="O332" s="1"/>
      <c r="P332" s="1"/>
      <c r="Q332" s="1"/>
      <c r="R332" s="1"/>
      <c r="S332" s="1"/>
      <c r="T332" s="1"/>
      <c r="U332" s="1"/>
      <c r="V332" s="633"/>
      <c r="W332" s="1"/>
      <c r="X332" s="1"/>
      <c r="Y332" s="1"/>
      <c r="Z332" s="1"/>
      <c r="AA332" s="1"/>
      <c r="AB332" s="1"/>
    </row>
    <row r="333" spans="1:28">
      <c r="A333" s="1"/>
      <c r="B333" s="1"/>
      <c r="C333" s="1"/>
      <c r="D333" s="15" t="s">
        <v>458</v>
      </c>
      <c r="E333" s="64"/>
      <c r="F333" s="1"/>
      <c r="G333" s="1"/>
      <c r="H333" s="64">
        <f>SUM(H323:H332)</f>
        <v>0</v>
      </c>
      <c r="I333" s="636">
        <f>SUM(I323:I332)</f>
        <v>0</v>
      </c>
      <c r="J333" s="636">
        <f>SUM(J323:J332)</f>
        <v>0</v>
      </c>
      <c r="K333" s="1"/>
      <c r="L333" s="887">
        <f>SUM(L332+L323)</f>
        <v>0.15744000000000002</v>
      </c>
      <c r="M333" s="1"/>
      <c r="N333" s="66">
        <v>0</v>
      </c>
      <c r="O333" s="1"/>
      <c r="P333" s="1"/>
      <c r="Q333" s="1"/>
      <c r="R333" s="1"/>
      <c r="S333" s="1"/>
      <c r="T333" s="1"/>
      <c r="U333" s="1"/>
      <c r="V333" s="1"/>
      <c r="W333" s="43">
        <v>45.018999999999998</v>
      </c>
      <c r="X333" s="1"/>
      <c r="Y333" s="1"/>
      <c r="Z333" s="1"/>
      <c r="AA333" s="1"/>
      <c r="AB333" s="1"/>
    </row>
    <row r="334" spans="1:28">
      <c r="L334" s="872"/>
    </row>
    <row r="335" spans="1:28" s="14" customFormat="1">
      <c r="B335" s="63" t="s">
        <v>459</v>
      </c>
      <c r="L335" s="873"/>
    </row>
    <row r="336" spans="1:28" ht="25.5">
      <c r="A336" s="39" t="s">
        <v>166</v>
      </c>
      <c r="B336" s="40" t="s">
        <v>460</v>
      </c>
      <c r="C336" s="41" t="s">
        <v>556</v>
      </c>
      <c r="D336" s="62" t="s">
        <v>461</v>
      </c>
      <c r="E336" s="43">
        <v>340.17700000000002</v>
      </c>
      <c r="F336" s="42" t="s">
        <v>176</v>
      </c>
      <c r="G336" s="44"/>
      <c r="H336" s="44">
        <f>ROUND(E336*G336, 2)</f>
        <v>0</v>
      </c>
      <c r="I336" s="1"/>
      <c r="J336" s="44">
        <f>ROUND(H336+I336,2)</f>
        <v>0</v>
      </c>
      <c r="K336" s="45">
        <v>5.5000000000000003E-4</v>
      </c>
      <c r="L336" s="882">
        <v>0.18709735000000002</v>
      </c>
      <c r="M336" s="1"/>
      <c r="N336" s="1"/>
      <c r="O336" s="42">
        <v>20</v>
      </c>
      <c r="P336" s="42" t="s">
        <v>169</v>
      </c>
      <c r="Q336" s="1"/>
      <c r="R336" s="1"/>
      <c r="S336" s="1"/>
      <c r="T336" s="1"/>
      <c r="U336" s="1"/>
      <c r="V336" s="46" t="s">
        <v>41</v>
      </c>
      <c r="W336" s="43">
        <v>61.911999999999999</v>
      </c>
      <c r="X336" s="1"/>
      <c r="Y336" s="1"/>
      <c r="Z336" s="42" t="s">
        <v>200</v>
      </c>
      <c r="AA336" s="1"/>
      <c r="AB336" s="42" t="s">
        <v>20</v>
      </c>
    </row>
    <row r="337" spans="1:28" ht="25.5" outlineLevel="1">
      <c r="A337" s="1"/>
      <c r="B337" s="1"/>
      <c r="C337" s="1"/>
      <c r="D337" s="62" t="s">
        <v>462</v>
      </c>
      <c r="E337" s="1"/>
      <c r="F337" s="1"/>
      <c r="G337" s="1"/>
      <c r="H337" s="1"/>
      <c r="I337" s="1"/>
      <c r="J337" s="1"/>
      <c r="K337" s="1"/>
      <c r="L337" s="4"/>
      <c r="M337" s="1"/>
      <c r="N337" s="1"/>
      <c r="O337" s="1"/>
      <c r="P337" s="1"/>
      <c r="Q337" s="1"/>
      <c r="R337" s="1"/>
      <c r="S337" s="1"/>
      <c r="T337" s="1"/>
      <c r="U337" s="1"/>
      <c r="V337" s="46" t="s">
        <v>171</v>
      </c>
      <c r="W337" s="1"/>
      <c r="X337" s="1"/>
      <c r="Y337" s="1"/>
      <c r="Z337" s="1"/>
      <c r="AA337" s="1"/>
      <c r="AB337" s="1"/>
    </row>
    <row r="338" spans="1:28" outlineLevel="1">
      <c r="A338" s="1"/>
      <c r="B338" s="1"/>
      <c r="C338" s="1"/>
      <c r="D338" s="62" t="s">
        <v>463</v>
      </c>
      <c r="E338" s="1"/>
      <c r="F338" s="1"/>
      <c r="G338" s="1"/>
      <c r="H338" s="1"/>
      <c r="I338" s="1"/>
      <c r="J338" s="1"/>
      <c r="K338" s="1"/>
      <c r="L338" s="4"/>
      <c r="M338" s="1"/>
      <c r="N338" s="1"/>
      <c r="O338" s="1"/>
      <c r="P338" s="1"/>
      <c r="Q338" s="1"/>
      <c r="R338" s="1"/>
      <c r="S338" s="1"/>
      <c r="T338" s="1"/>
      <c r="U338" s="1"/>
      <c r="V338" s="46" t="s">
        <v>171</v>
      </c>
      <c r="W338" s="1"/>
      <c r="X338" s="1"/>
      <c r="Y338" s="1"/>
      <c r="Z338" s="1"/>
      <c r="AA338" s="1"/>
      <c r="AB338" s="1"/>
    </row>
    <row r="339" spans="1:28" ht="25.5" outlineLevel="1">
      <c r="A339" s="1"/>
      <c r="B339" s="1"/>
      <c r="C339" s="1"/>
      <c r="D339" s="62" t="s">
        <v>464</v>
      </c>
      <c r="E339" s="1"/>
      <c r="F339" s="1"/>
      <c r="G339" s="1"/>
      <c r="H339" s="1"/>
      <c r="I339" s="1"/>
      <c r="J339" s="1"/>
      <c r="K339" s="1"/>
      <c r="L339" s="4"/>
      <c r="M339" s="1"/>
      <c r="N339" s="1"/>
      <c r="O339" s="1"/>
      <c r="P339" s="1"/>
      <c r="Q339" s="1"/>
      <c r="R339" s="1"/>
      <c r="S339" s="1"/>
      <c r="T339" s="1"/>
      <c r="U339" s="1"/>
      <c r="V339" s="46" t="s">
        <v>171</v>
      </c>
      <c r="W339" s="1"/>
      <c r="X339" s="1"/>
      <c r="Y339" s="1"/>
      <c r="Z339" s="1"/>
      <c r="AA339" s="1"/>
      <c r="AB339" s="1"/>
    </row>
    <row r="340" spans="1:28" outlineLevel="1">
      <c r="A340" s="1"/>
      <c r="B340" s="1"/>
      <c r="C340" s="1"/>
      <c r="D340" s="62" t="s">
        <v>465</v>
      </c>
      <c r="E340" s="1"/>
      <c r="F340" s="1"/>
      <c r="G340" s="1"/>
      <c r="H340" s="1"/>
      <c r="I340" s="1"/>
      <c r="J340" s="1"/>
      <c r="K340" s="1"/>
      <c r="L340" s="4"/>
      <c r="M340" s="1"/>
      <c r="N340" s="1"/>
      <c r="O340" s="1"/>
      <c r="P340" s="1"/>
      <c r="Q340" s="1"/>
      <c r="R340" s="1"/>
      <c r="S340" s="1"/>
      <c r="T340" s="1"/>
      <c r="U340" s="1"/>
      <c r="V340" s="46" t="s">
        <v>171</v>
      </c>
      <c r="W340" s="1"/>
      <c r="X340" s="1"/>
      <c r="Y340" s="1"/>
      <c r="Z340" s="1"/>
      <c r="AA340" s="1"/>
      <c r="AB340" s="1"/>
    </row>
    <row r="341" spans="1:28" ht="25.5" outlineLevel="1">
      <c r="A341" s="1"/>
      <c r="B341" s="1"/>
      <c r="C341" s="1"/>
      <c r="D341" s="62" t="s">
        <v>466</v>
      </c>
      <c r="E341" s="1"/>
      <c r="F341" s="1"/>
      <c r="G341" s="1"/>
      <c r="H341" s="1"/>
      <c r="I341" s="1"/>
      <c r="J341" s="1"/>
      <c r="K341" s="1"/>
      <c r="L341" s="4"/>
      <c r="M341" s="1"/>
      <c r="N341" s="1"/>
      <c r="O341" s="1"/>
      <c r="P341" s="1"/>
      <c r="Q341" s="1"/>
      <c r="R341" s="1"/>
      <c r="S341" s="1"/>
      <c r="T341" s="1"/>
      <c r="U341" s="1"/>
      <c r="V341" s="46" t="s">
        <v>171</v>
      </c>
      <c r="W341" s="1"/>
      <c r="X341" s="1"/>
      <c r="Y341" s="1"/>
      <c r="Z341" s="1"/>
      <c r="AA341" s="1"/>
      <c r="AB341" s="1"/>
    </row>
    <row r="342" spans="1:28" outlineLevel="1">
      <c r="A342" s="1"/>
      <c r="B342" s="1"/>
      <c r="C342" s="1"/>
      <c r="D342" s="62" t="s">
        <v>467</v>
      </c>
      <c r="E342" s="1"/>
      <c r="F342" s="1"/>
      <c r="G342" s="1"/>
      <c r="H342" s="1"/>
      <c r="I342" s="1"/>
      <c r="J342" s="1"/>
      <c r="K342" s="1"/>
      <c r="L342" s="4"/>
      <c r="M342" s="1"/>
      <c r="N342" s="1"/>
      <c r="O342" s="1"/>
      <c r="P342" s="1"/>
      <c r="Q342" s="1"/>
      <c r="R342" s="1"/>
      <c r="S342" s="1"/>
      <c r="T342" s="1"/>
      <c r="U342" s="1"/>
      <c r="V342" s="46" t="s">
        <v>171</v>
      </c>
      <c r="W342" s="1"/>
      <c r="X342" s="1"/>
      <c r="Y342" s="1"/>
      <c r="Z342" s="1"/>
      <c r="AA342" s="1"/>
      <c r="AB342" s="1"/>
    </row>
    <row r="343" spans="1:28" ht="25.5" outlineLevel="1">
      <c r="A343" s="1"/>
      <c r="B343" s="1"/>
      <c r="C343" s="1"/>
      <c r="D343" s="62" t="s">
        <v>468</v>
      </c>
      <c r="E343" s="1"/>
      <c r="F343" s="1"/>
      <c r="G343" s="1"/>
      <c r="H343" s="1"/>
      <c r="I343" s="1"/>
      <c r="J343" s="1"/>
      <c r="K343" s="1"/>
      <c r="L343" s="4"/>
      <c r="M343" s="1"/>
      <c r="N343" s="1"/>
      <c r="O343" s="1"/>
      <c r="P343" s="1"/>
      <c r="Q343" s="1"/>
      <c r="R343" s="1"/>
      <c r="S343" s="1"/>
      <c r="T343" s="1"/>
      <c r="U343" s="1"/>
      <c r="V343" s="46" t="s">
        <v>171</v>
      </c>
      <c r="W343" s="1"/>
      <c r="X343" s="1"/>
      <c r="Y343" s="1"/>
      <c r="Z343" s="1"/>
      <c r="AA343" s="1"/>
      <c r="AB343" s="1"/>
    </row>
    <row r="344" spans="1:28" outlineLevel="1">
      <c r="A344" s="1"/>
      <c r="B344" s="1"/>
      <c r="C344" s="1"/>
      <c r="D344" s="62" t="s">
        <v>469</v>
      </c>
      <c r="E344" s="1"/>
      <c r="F344" s="1"/>
      <c r="G344" s="1"/>
      <c r="H344" s="1"/>
      <c r="I344" s="1"/>
      <c r="J344" s="1"/>
      <c r="K344" s="1"/>
      <c r="L344" s="4"/>
      <c r="M344" s="1"/>
      <c r="N344" s="1"/>
      <c r="O344" s="1"/>
      <c r="P344" s="1"/>
      <c r="Q344" s="1"/>
      <c r="R344" s="1"/>
      <c r="S344" s="1"/>
      <c r="T344" s="1"/>
      <c r="U344" s="1"/>
      <c r="V344" s="46" t="s">
        <v>171</v>
      </c>
      <c r="W344" s="1"/>
      <c r="X344" s="1"/>
      <c r="Y344" s="1"/>
      <c r="Z344" s="1"/>
      <c r="AA344" s="1"/>
      <c r="AB344" s="1"/>
    </row>
    <row r="345" spans="1:28" ht="25.5" outlineLevel="1">
      <c r="A345" s="1"/>
      <c r="B345" s="1"/>
      <c r="C345" s="1"/>
      <c r="D345" s="62" t="s">
        <v>470</v>
      </c>
      <c r="E345" s="1"/>
      <c r="F345" s="1"/>
      <c r="G345" s="1"/>
      <c r="H345" s="1"/>
      <c r="I345" s="1"/>
      <c r="J345" s="1"/>
      <c r="K345" s="1"/>
      <c r="L345" s="4"/>
      <c r="M345" s="1"/>
      <c r="N345" s="1"/>
      <c r="O345" s="1"/>
      <c r="P345" s="1"/>
      <c r="Q345" s="1"/>
      <c r="R345" s="1"/>
      <c r="S345" s="1"/>
      <c r="T345" s="1"/>
      <c r="U345" s="1"/>
      <c r="V345" s="46" t="s">
        <v>171</v>
      </c>
      <c r="W345" s="1"/>
      <c r="X345" s="1"/>
      <c r="Y345" s="1"/>
      <c r="Z345" s="1"/>
      <c r="AA345" s="1"/>
      <c r="AB345" s="1"/>
    </row>
    <row r="346" spans="1:28" outlineLevel="1">
      <c r="A346" s="1"/>
      <c r="B346" s="1"/>
      <c r="C346" s="1"/>
      <c r="D346" s="62" t="s">
        <v>471</v>
      </c>
      <c r="E346" s="1"/>
      <c r="F346" s="1"/>
      <c r="G346" s="1"/>
      <c r="H346" s="1"/>
      <c r="I346" s="1"/>
      <c r="J346" s="1"/>
      <c r="K346" s="1"/>
      <c r="L346" s="4"/>
      <c r="M346" s="1"/>
      <c r="N346" s="1"/>
      <c r="O346" s="1"/>
      <c r="P346" s="1"/>
      <c r="Q346" s="1"/>
      <c r="R346" s="1"/>
      <c r="S346" s="1"/>
      <c r="T346" s="1"/>
      <c r="U346" s="1"/>
      <c r="V346" s="46" t="s">
        <v>171</v>
      </c>
      <c r="W346" s="1"/>
      <c r="X346" s="1"/>
      <c r="Y346" s="1"/>
      <c r="Z346" s="1"/>
      <c r="AA346" s="1"/>
      <c r="AB346" s="1"/>
    </row>
    <row r="347" spans="1:28" outlineLevel="1">
      <c r="A347" s="1"/>
      <c r="B347" s="1"/>
      <c r="C347" s="1"/>
      <c r="D347" s="62" t="s">
        <v>472</v>
      </c>
      <c r="E347" s="1"/>
      <c r="F347" s="1"/>
      <c r="G347" s="1"/>
      <c r="H347" s="1"/>
      <c r="I347" s="1"/>
      <c r="J347" s="1"/>
      <c r="K347" s="1"/>
      <c r="L347" s="4"/>
      <c r="M347" s="1"/>
      <c r="N347" s="1"/>
      <c r="O347" s="1"/>
      <c r="P347" s="1"/>
      <c r="Q347" s="1"/>
      <c r="R347" s="1"/>
      <c r="S347" s="1"/>
      <c r="T347" s="1"/>
      <c r="U347" s="1"/>
      <c r="V347" s="46" t="s">
        <v>171</v>
      </c>
      <c r="W347" s="1"/>
      <c r="X347" s="1"/>
      <c r="Y347" s="1"/>
      <c r="Z347" s="1"/>
      <c r="AA347" s="1"/>
      <c r="AB347" s="1"/>
    </row>
    <row r="348" spans="1:28" outlineLevel="1">
      <c r="D348" s="62" t="s">
        <v>467</v>
      </c>
      <c r="E348" s="1"/>
      <c r="F348" s="1"/>
      <c r="G348" s="1"/>
      <c r="H348" s="1"/>
      <c r="I348" s="1"/>
      <c r="J348" s="1"/>
      <c r="K348" s="1"/>
      <c r="L348" s="4"/>
      <c r="M348" s="1"/>
      <c r="N348" s="1"/>
      <c r="O348" s="1"/>
      <c r="P348" s="1"/>
      <c r="Q348" s="1"/>
      <c r="R348" s="1"/>
      <c r="S348" s="1"/>
      <c r="T348" s="1"/>
      <c r="U348" s="1"/>
      <c r="V348" s="46" t="s">
        <v>171</v>
      </c>
      <c r="W348" s="1"/>
    </row>
    <row r="349" spans="1:28" outlineLevel="1">
      <c r="D349" s="62" t="s">
        <v>473</v>
      </c>
      <c r="E349" s="1"/>
      <c r="F349" s="1"/>
      <c r="G349" s="1"/>
      <c r="H349" s="1"/>
      <c r="I349" s="1"/>
      <c r="J349" s="1"/>
      <c r="K349" s="1"/>
      <c r="L349" s="4"/>
      <c r="M349" s="1"/>
      <c r="N349" s="1"/>
      <c r="O349" s="1"/>
      <c r="P349" s="1"/>
      <c r="Q349" s="1"/>
      <c r="R349" s="1"/>
      <c r="S349" s="1"/>
      <c r="T349" s="1"/>
      <c r="U349" s="1"/>
      <c r="V349" s="46" t="s">
        <v>171</v>
      </c>
      <c r="W349" s="1"/>
    </row>
    <row r="350" spans="1:28" ht="25.5" outlineLevel="1">
      <c r="D350" s="62" t="s">
        <v>474</v>
      </c>
      <c r="E350" s="1"/>
      <c r="F350" s="1"/>
      <c r="G350" s="1"/>
      <c r="H350" s="1"/>
      <c r="I350" s="1"/>
      <c r="J350" s="1"/>
      <c r="K350" s="1"/>
      <c r="L350" s="4"/>
      <c r="M350" s="1"/>
      <c r="N350" s="1"/>
      <c r="O350" s="1"/>
      <c r="P350" s="1"/>
      <c r="Q350" s="1"/>
      <c r="R350" s="1"/>
      <c r="S350" s="1"/>
      <c r="T350" s="1"/>
      <c r="U350" s="1"/>
      <c r="V350" s="46" t="s">
        <v>171</v>
      </c>
      <c r="W350" s="1"/>
    </row>
    <row r="351" spans="1:28" outlineLevel="1">
      <c r="D351" s="62" t="s">
        <v>475</v>
      </c>
      <c r="E351" s="1"/>
      <c r="F351" s="1"/>
      <c r="G351" s="1"/>
      <c r="H351" s="1"/>
      <c r="I351" s="1"/>
      <c r="J351" s="1"/>
      <c r="K351" s="1"/>
      <c r="L351" s="4"/>
      <c r="M351" s="1"/>
      <c r="N351" s="1"/>
      <c r="O351" s="1"/>
      <c r="P351" s="1"/>
      <c r="Q351" s="1"/>
      <c r="R351" s="1"/>
      <c r="S351" s="1"/>
      <c r="T351" s="1"/>
      <c r="U351" s="1"/>
      <c r="V351" s="46" t="s">
        <v>171</v>
      </c>
      <c r="W351" s="1"/>
    </row>
    <row r="352" spans="1:28" outlineLevel="1">
      <c r="D352" s="62" t="s">
        <v>192</v>
      </c>
      <c r="E352" s="1"/>
      <c r="F352" s="1"/>
      <c r="G352" s="1"/>
      <c r="H352" s="1"/>
      <c r="I352" s="1"/>
      <c r="J352" s="1"/>
      <c r="K352" s="1"/>
      <c r="L352" s="4"/>
      <c r="M352" s="1"/>
      <c r="N352" s="1"/>
      <c r="O352" s="1"/>
      <c r="P352" s="1"/>
      <c r="Q352" s="1"/>
      <c r="R352" s="1"/>
      <c r="S352" s="1"/>
      <c r="T352" s="1"/>
      <c r="U352" s="1"/>
      <c r="V352" s="46" t="s">
        <v>171</v>
      </c>
      <c r="W352" s="1"/>
    </row>
    <row r="353" spans="4:23" ht="25.5" outlineLevel="1">
      <c r="D353" s="62" t="s">
        <v>476</v>
      </c>
      <c r="E353" s="1"/>
      <c r="F353" s="1"/>
      <c r="G353" s="1"/>
      <c r="H353" s="1"/>
      <c r="I353" s="1"/>
      <c r="J353" s="1"/>
      <c r="K353" s="1"/>
      <c r="L353" s="4"/>
      <c r="M353" s="1"/>
      <c r="N353" s="1"/>
      <c r="O353" s="1"/>
      <c r="P353" s="1"/>
      <c r="Q353" s="1"/>
      <c r="R353" s="1"/>
      <c r="S353" s="1"/>
      <c r="T353" s="1"/>
      <c r="U353" s="1"/>
      <c r="V353" s="46" t="s">
        <v>171</v>
      </c>
      <c r="W353" s="1"/>
    </row>
    <row r="354" spans="4:23" outlineLevel="1">
      <c r="D354" s="62" t="s">
        <v>477</v>
      </c>
      <c r="E354" s="1"/>
      <c r="F354" s="1"/>
      <c r="G354" s="1"/>
      <c r="H354" s="1"/>
      <c r="I354" s="1"/>
      <c r="J354" s="1"/>
      <c r="K354" s="1"/>
      <c r="L354" s="4"/>
      <c r="M354" s="1"/>
      <c r="N354" s="1"/>
      <c r="O354" s="1"/>
      <c r="P354" s="1"/>
      <c r="Q354" s="1"/>
      <c r="R354" s="1"/>
      <c r="S354" s="1"/>
      <c r="T354" s="1"/>
      <c r="U354" s="1"/>
      <c r="V354" s="46" t="s">
        <v>171</v>
      </c>
      <c r="W354" s="1"/>
    </row>
    <row r="355" spans="4:23" outlineLevel="1">
      <c r="D355" s="62" t="s">
        <v>478</v>
      </c>
      <c r="E355" s="1"/>
      <c r="F355" s="1"/>
      <c r="G355" s="1"/>
      <c r="H355" s="1"/>
      <c r="I355" s="1"/>
      <c r="J355" s="1"/>
      <c r="K355" s="1"/>
      <c r="L355" s="4"/>
      <c r="M355" s="1"/>
      <c r="N355" s="1"/>
      <c r="O355" s="1"/>
      <c r="P355" s="1"/>
      <c r="Q355" s="1"/>
      <c r="R355" s="1"/>
      <c r="S355" s="1"/>
      <c r="T355" s="1"/>
      <c r="U355" s="1"/>
      <c r="V355" s="46" t="s">
        <v>171</v>
      </c>
      <c r="W355" s="1"/>
    </row>
    <row r="356" spans="4:23">
      <c r="D356" s="15" t="s">
        <v>479</v>
      </c>
      <c r="E356" s="64"/>
      <c r="F356" s="1"/>
      <c r="G356" s="1"/>
      <c r="H356" s="64">
        <f>SUM(H336)</f>
        <v>0</v>
      </c>
      <c r="I356" s="64">
        <v>0</v>
      </c>
      <c r="J356" s="64">
        <f>SUM(J336)</f>
        <v>0</v>
      </c>
      <c r="K356" s="1"/>
      <c r="L356" s="887">
        <f>SUM(L336)</f>
        <v>0.18709735000000002</v>
      </c>
      <c r="M356" s="1"/>
      <c r="N356" s="66">
        <v>0</v>
      </c>
      <c r="O356" s="1"/>
      <c r="P356" s="1"/>
      <c r="Q356" s="1"/>
      <c r="R356" s="1"/>
      <c r="S356" s="1"/>
      <c r="T356" s="1"/>
      <c r="U356" s="1"/>
      <c r="V356" s="1"/>
      <c r="W356" s="43">
        <v>61.911999999999999</v>
      </c>
    </row>
    <row r="357" spans="4:23" s="10" customFormat="1" ht="13.5">
      <c r="D357" s="9" t="s">
        <v>480</v>
      </c>
      <c r="E357" s="7"/>
      <c r="H357" s="7">
        <f>SUM(H356+H333+H320+H307+H293+H283+H264+H240+H219+H211+H206+H189+H187+H173)</f>
        <v>0</v>
      </c>
      <c r="I357" s="7">
        <f>SUM(I356+I333+I320+I307+I293+I283+I264+I240+I219+I211+I206+I189+I187+I173)</f>
        <v>0</v>
      </c>
      <c r="J357" s="7">
        <f>SUM(J356+J333+J320+J307+J293+J283+J264+J240+J219+J211+J206+J189+J187+J173)</f>
        <v>0</v>
      </c>
      <c r="L357" s="6">
        <f>SUM(L356+L333+L320+L307+L293+L283+L264+L240+L219+L211+L206+L189+L187+L173)</f>
        <v>8.7734897499999995</v>
      </c>
      <c r="N357" s="8">
        <f>SUM(N356+N333+N320+N307+N293+N283+N264+N240+N219+N211+N206+N189+N187+N173)</f>
        <v>0</v>
      </c>
      <c r="W357" s="8">
        <v>814.59699999999998</v>
      </c>
    </row>
    <row r="358" spans="4:23">
      <c r="L358" s="872"/>
    </row>
    <row r="359" spans="4:23" s="16" customFormat="1">
      <c r="D359" s="17" t="s">
        <v>481</v>
      </c>
      <c r="E359" s="3"/>
      <c r="H359" s="3">
        <f>SUM(H357+H163)</f>
        <v>0</v>
      </c>
      <c r="I359" s="3">
        <f>SUM(I357+I163)</f>
        <v>0</v>
      </c>
      <c r="J359" s="3">
        <f>SUM(J357+J163)</f>
        <v>0</v>
      </c>
      <c r="L359" s="378">
        <f>SUM(L357+L163)</f>
        <v>14.921189749999998</v>
      </c>
      <c r="N359" s="18">
        <f>SUM(N357+N163)</f>
        <v>0</v>
      </c>
      <c r="W359" s="18">
        <v>2260.7020000000002</v>
      </c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D29"/>
  <sheetViews>
    <sheetView workbookViewId="0">
      <selection activeCell="D17" sqref="D17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202" t="s">
        <v>616</v>
      </c>
      <c r="C4" s="203"/>
      <c r="D4" s="203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'KL12'!K5</f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/>
      <c r="E11" s="147"/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8.9999999999999993E-3</v>
      </c>
      <c r="M11" s="148">
        <f>SUM(F15*L11)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/>
      <c r="E12" s="149"/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>
        <f>'P13'!H19</f>
        <v>0</v>
      </c>
      <c r="E13" s="149">
        <f>'P13'!I19</f>
        <v>0</v>
      </c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H19"/>
  <sheetViews>
    <sheetView workbookViewId="0">
      <pane ySplit="10" topLeftCell="A11" activePane="bottomLeft" state="frozen"/>
      <selection pane="bottomLeft" activeCell="I4" sqref="I4"/>
    </sheetView>
  </sheetViews>
  <sheetFormatPr defaultRowHeight="12.75" outlineLevelCol="1"/>
  <cols>
    <col min="1" max="1" width="3.140625" customWidth="1"/>
    <col min="2" max="2" width="3.85546875" customWidth="1"/>
    <col min="4" max="4" width="42.7109375" customWidth="1"/>
    <col min="5" max="5" width="9.28515625" bestFit="1" customWidth="1"/>
    <col min="6" max="6" width="4.5703125" customWidth="1"/>
    <col min="7" max="7" width="7.85546875" customWidth="1"/>
    <col min="8" max="10" width="9.28515625" bestFit="1" customWidth="1"/>
    <col min="11" max="11" width="6" bestFit="1" customWidth="1"/>
    <col min="12" max="12" width="9.28515625" bestFit="1" customWidth="1"/>
    <col min="13" max="13" width="6" bestFit="1" customWidth="1"/>
    <col min="14" max="14" width="4.85546875" bestFit="1" customWidth="1"/>
    <col min="15" max="15" width="3.5703125" bestFit="1" customWidth="1" collapsed="1"/>
    <col min="16" max="26" width="9.140625" hidden="1" customWidth="1" outlineLevel="1"/>
    <col min="27" max="28" width="0" hidden="1" customWidth="1" outlineLevel="1"/>
  </cols>
  <sheetData>
    <row r="1" spans="1:34" ht="13.5">
      <c r="A1" s="160" t="s">
        <v>107</v>
      </c>
      <c r="B1" s="161"/>
      <c r="C1" s="454" t="s">
        <v>573</v>
      </c>
      <c r="D1" s="161"/>
      <c r="E1" s="161"/>
      <c r="F1" s="161"/>
      <c r="G1" s="162"/>
      <c r="H1" s="161"/>
      <c r="I1" s="160" t="s">
        <v>108</v>
      </c>
      <c r="J1" s="162"/>
      <c r="K1" s="168"/>
      <c r="L1" s="161"/>
      <c r="M1" s="161"/>
      <c r="N1" s="161"/>
      <c r="O1" s="161"/>
      <c r="P1" s="161"/>
      <c r="Q1" s="163"/>
      <c r="R1" s="163"/>
      <c r="S1" s="163"/>
      <c r="T1" s="161"/>
      <c r="U1" s="161"/>
      <c r="V1" s="161"/>
      <c r="W1" s="161"/>
      <c r="X1" s="161"/>
      <c r="Y1" s="161"/>
      <c r="Z1" s="176" t="s">
        <v>109</v>
      </c>
      <c r="AA1" s="179" t="s">
        <v>110</v>
      </c>
      <c r="AB1" s="176" t="s">
        <v>111</v>
      </c>
      <c r="AC1" s="176" t="s">
        <v>112</v>
      </c>
      <c r="AD1" s="176" t="s">
        <v>113</v>
      </c>
      <c r="AE1" s="159"/>
      <c r="AF1" s="159"/>
      <c r="AG1" s="159"/>
      <c r="AH1" s="159"/>
    </row>
    <row r="2" spans="1:34" ht="13.5">
      <c r="A2" s="160" t="s">
        <v>114</v>
      </c>
      <c r="B2" s="161"/>
      <c r="C2" s="161"/>
      <c r="D2" s="161"/>
      <c r="E2" s="161"/>
      <c r="F2" s="161"/>
      <c r="G2" s="162"/>
      <c r="H2" s="164"/>
      <c r="I2" s="160" t="s">
        <v>115</v>
      </c>
      <c r="J2" s="162"/>
      <c r="K2" s="168"/>
      <c r="L2" s="161"/>
      <c r="M2" s="161"/>
      <c r="N2" s="161"/>
      <c r="O2" s="161"/>
      <c r="P2" s="161"/>
      <c r="Q2" s="163"/>
      <c r="R2" s="163"/>
      <c r="S2" s="163"/>
      <c r="T2" s="161"/>
      <c r="U2" s="161"/>
      <c r="V2" s="161"/>
      <c r="W2" s="161"/>
      <c r="X2" s="161"/>
      <c r="Y2" s="161"/>
      <c r="Z2" s="176" t="s">
        <v>116</v>
      </c>
      <c r="AA2" s="178" t="s">
        <v>117</v>
      </c>
      <c r="AB2" s="177" t="s">
        <v>118</v>
      </c>
      <c r="AC2" s="177"/>
      <c r="AD2" s="178"/>
      <c r="AE2" s="159"/>
      <c r="AF2" s="159"/>
      <c r="AG2" s="159"/>
      <c r="AH2" s="159"/>
    </row>
    <row r="3" spans="1:34" ht="13.5">
      <c r="A3" s="160" t="s">
        <v>955</v>
      </c>
      <c r="B3" s="161"/>
      <c r="C3" s="161"/>
      <c r="D3" s="161"/>
      <c r="E3" s="161"/>
      <c r="F3" s="161"/>
      <c r="G3" s="162"/>
      <c r="H3" s="161"/>
      <c r="I3" s="160" t="s">
        <v>951</v>
      </c>
      <c r="J3" s="162"/>
      <c r="K3" s="168"/>
      <c r="L3" s="161"/>
      <c r="M3" s="161"/>
      <c r="N3" s="161"/>
      <c r="O3" s="161"/>
      <c r="P3" s="161"/>
      <c r="Q3" s="163"/>
      <c r="R3" s="163"/>
      <c r="S3" s="163"/>
      <c r="T3" s="161"/>
      <c r="U3" s="161"/>
      <c r="V3" s="161"/>
      <c r="W3" s="161"/>
      <c r="X3" s="161"/>
      <c r="Y3" s="161"/>
      <c r="Z3" s="176" t="s">
        <v>119</v>
      </c>
      <c r="AA3" s="178" t="s">
        <v>120</v>
      </c>
      <c r="AB3" s="177" t="s">
        <v>118</v>
      </c>
      <c r="AC3" s="177" t="s">
        <v>121</v>
      </c>
      <c r="AD3" s="178" t="s">
        <v>122</v>
      </c>
      <c r="AE3" s="159"/>
      <c r="AF3" s="159"/>
      <c r="AG3" s="159"/>
      <c r="AH3" s="159"/>
    </row>
    <row r="4" spans="1:34" ht="13.5">
      <c r="A4" s="161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3"/>
      <c r="R4" s="163"/>
      <c r="S4" s="163"/>
      <c r="T4" s="161"/>
      <c r="U4" s="161"/>
      <c r="V4" s="161"/>
      <c r="W4" s="161"/>
      <c r="X4" s="161"/>
      <c r="Y4" s="161"/>
      <c r="Z4" s="176" t="s">
        <v>123</v>
      </c>
      <c r="AA4" s="178" t="s">
        <v>124</v>
      </c>
      <c r="AB4" s="177" t="s">
        <v>118</v>
      </c>
      <c r="AC4" s="177"/>
      <c r="AD4" s="178"/>
      <c r="AE4" s="159"/>
      <c r="AF4" s="159"/>
      <c r="AG4" s="159"/>
      <c r="AH4" s="159"/>
    </row>
    <row r="5" spans="1:34" ht="13.5">
      <c r="A5" s="160" t="s">
        <v>96</v>
      </c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3"/>
      <c r="R5" s="163"/>
      <c r="S5" s="163"/>
      <c r="T5" s="161"/>
      <c r="U5" s="161"/>
      <c r="V5" s="161"/>
      <c r="W5" s="161"/>
      <c r="X5" s="161"/>
      <c r="Y5" s="161"/>
      <c r="Z5" s="176" t="s">
        <v>125</v>
      </c>
      <c r="AA5" s="178" t="s">
        <v>120</v>
      </c>
      <c r="AB5" s="177" t="s">
        <v>118</v>
      </c>
      <c r="AC5" s="177" t="s">
        <v>121</v>
      </c>
      <c r="AD5" s="178" t="s">
        <v>122</v>
      </c>
      <c r="AE5" s="159"/>
      <c r="AF5" s="159"/>
      <c r="AG5" s="159"/>
      <c r="AH5" s="159"/>
    </row>
    <row r="6" spans="1:34" ht="13.5">
      <c r="A6" s="160" t="s">
        <v>126</v>
      </c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3"/>
      <c r="R6" s="163"/>
      <c r="S6" s="163"/>
      <c r="T6" s="161"/>
      <c r="U6" s="161"/>
      <c r="V6" s="161"/>
      <c r="W6" s="161"/>
      <c r="X6" s="161"/>
      <c r="Y6" s="161"/>
      <c r="Z6" s="161"/>
      <c r="AA6" s="164"/>
      <c r="AB6" s="161"/>
      <c r="AC6" s="159"/>
      <c r="AD6" s="159"/>
      <c r="AE6" s="159"/>
      <c r="AF6" s="159"/>
      <c r="AG6" s="159"/>
      <c r="AH6" s="159"/>
    </row>
    <row r="7" spans="1:34" ht="13.5">
      <c r="A7" s="160" t="s">
        <v>627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3"/>
      <c r="R7" s="163"/>
      <c r="S7" s="163"/>
      <c r="T7" s="161"/>
      <c r="U7" s="161"/>
      <c r="V7" s="161"/>
      <c r="W7" s="161"/>
      <c r="X7" s="161"/>
      <c r="Y7" s="161"/>
      <c r="Z7" s="161"/>
      <c r="AA7" s="164"/>
      <c r="AB7" s="161"/>
      <c r="AC7" s="159"/>
      <c r="AD7" s="159"/>
      <c r="AE7" s="159"/>
      <c r="AF7" s="159"/>
      <c r="AG7" s="159"/>
      <c r="AH7" s="159"/>
    </row>
    <row r="8" spans="1:34" ht="14.25" thickBot="1">
      <c r="A8" s="159" t="s">
        <v>128</v>
      </c>
      <c r="B8" s="165"/>
      <c r="C8" s="166"/>
      <c r="D8" s="167" t="s">
        <v>129</v>
      </c>
      <c r="E8" s="163"/>
      <c r="F8" s="161"/>
      <c r="G8" s="162"/>
      <c r="H8" s="162"/>
      <c r="I8" s="162"/>
      <c r="J8" s="162"/>
      <c r="K8" s="168"/>
      <c r="L8" s="168"/>
      <c r="M8" s="163"/>
      <c r="N8" s="163"/>
      <c r="O8" s="161"/>
      <c r="P8" s="161"/>
      <c r="Q8" s="163"/>
      <c r="R8" s="163"/>
      <c r="S8" s="163"/>
      <c r="T8" s="161"/>
      <c r="U8" s="161"/>
      <c r="V8" s="161"/>
      <c r="W8" s="161"/>
      <c r="X8" s="161"/>
      <c r="Y8" s="161"/>
      <c r="Z8" s="161"/>
      <c r="AA8" s="164"/>
      <c r="AB8" s="161"/>
      <c r="AC8" s="159"/>
      <c r="AD8" s="159"/>
      <c r="AE8" s="159"/>
      <c r="AF8" s="159"/>
      <c r="AG8" s="159"/>
      <c r="AH8" s="159"/>
    </row>
    <row r="9" spans="1:34" ht="14.25" thickTop="1">
      <c r="A9" s="182" t="s">
        <v>8</v>
      </c>
      <c r="B9" s="182" t="s">
        <v>130</v>
      </c>
      <c r="C9" s="182" t="s">
        <v>131</v>
      </c>
      <c r="D9" s="182" t="s">
        <v>132</v>
      </c>
      <c r="E9" s="182" t="s">
        <v>133</v>
      </c>
      <c r="F9" s="182" t="s">
        <v>557</v>
      </c>
      <c r="G9" s="182" t="s">
        <v>134</v>
      </c>
      <c r="H9" s="182" t="s">
        <v>135</v>
      </c>
      <c r="I9" s="182" t="s">
        <v>136</v>
      </c>
      <c r="J9" s="182" t="s">
        <v>137</v>
      </c>
      <c r="K9" s="183" t="s">
        <v>138</v>
      </c>
      <c r="L9" s="184"/>
      <c r="M9" s="185" t="s">
        <v>139</v>
      </c>
      <c r="N9" s="184"/>
      <c r="O9" s="186" t="s">
        <v>50</v>
      </c>
      <c r="P9" s="180" t="s">
        <v>140</v>
      </c>
      <c r="Q9" s="169" t="s">
        <v>133</v>
      </c>
      <c r="R9" s="169" t="s">
        <v>133</v>
      </c>
      <c r="S9" s="170" t="s">
        <v>133</v>
      </c>
      <c r="T9" s="174" t="s">
        <v>141</v>
      </c>
      <c r="U9" s="174" t="s">
        <v>142</v>
      </c>
      <c r="V9" s="174" t="s">
        <v>143</v>
      </c>
      <c r="W9" s="173" t="s">
        <v>144</v>
      </c>
      <c r="X9" s="173" t="s">
        <v>145</v>
      </c>
      <c r="Y9" s="173" t="s">
        <v>146</v>
      </c>
      <c r="Z9" s="190" t="s">
        <v>147</v>
      </c>
      <c r="AA9" s="190" t="s">
        <v>148</v>
      </c>
      <c r="AB9" s="161" t="s">
        <v>143</v>
      </c>
      <c r="AC9" s="159"/>
      <c r="AD9" s="159"/>
      <c r="AE9" s="159"/>
      <c r="AF9" s="159"/>
      <c r="AG9" s="159"/>
      <c r="AH9" s="159"/>
    </row>
    <row r="10" spans="1:34" ht="14.25" thickBot="1">
      <c r="A10" s="187" t="s">
        <v>638</v>
      </c>
      <c r="B10" s="187" t="s">
        <v>150</v>
      </c>
      <c r="C10" s="188"/>
      <c r="D10" s="187" t="s">
        <v>151</v>
      </c>
      <c r="E10" s="187" t="s">
        <v>152</v>
      </c>
      <c r="F10" s="187" t="s">
        <v>558</v>
      </c>
      <c r="G10" s="187" t="s">
        <v>153</v>
      </c>
      <c r="H10" s="187"/>
      <c r="I10" s="187" t="s">
        <v>154</v>
      </c>
      <c r="J10" s="187"/>
      <c r="K10" s="187" t="s">
        <v>559</v>
      </c>
      <c r="L10" s="187" t="s">
        <v>137</v>
      </c>
      <c r="M10" s="189" t="s">
        <v>559</v>
      </c>
      <c r="N10" s="187" t="s">
        <v>137</v>
      </c>
      <c r="O10" s="189" t="s">
        <v>155</v>
      </c>
      <c r="P10" s="181"/>
      <c r="Q10" s="171" t="s">
        <v>156</v>
      </c>
      <c r="R10" s="171" t="s">
        <v>157</v>
      </c>
      <c r="S10" s="172" t="s">
        <v>158</v>
      </c>
      <c r="T10" s="174" t="s">
        <v>159</v>
      </c>
      <c r="U10" s="174" t="s">
        <v>160</v>
      </c>
      <c r="V10" s="174" t="s">
        <v>161</v>
      </c>
      <c r="W10" s="173"/>
      <c r="X10" s="161"/>
      <c r="Y10" s="161"/>
      <c r="Z10" s="190" t="s">
        <v>162</v>
      </c>
      <c r="AA10" s="190" t="s">
        <v>149</v>
      </c>
      <c r="AB10" s="161" t="s">
        <v>163</v>
      </c>
      <c r="AC10" s="159"/>
      <c r="AD10" s="159"/>
      <c r="AE10" s="159"/>
      <c r="AF10" s="159"/>
      <c r="AG10" s="159"/>
      <c r="AH10" s="159"/>
    </row>
    <row r="11" spans="1:34" ht="13.5" thickTop="1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</row>
    <row r="12" spans="1:34" s="10" customFormat="1" ht="13.5">
      <c r="A12" s="19"/>
      <c r="B12" s="20" t="s">
        <v>628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s="14" customFormat="1">
      <c r="A13" s="194"/>
      <c r="B13" s="191" t="s">
        <v>629</v>
      </c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</row>
    <row r="14" spans="1:34" s="10" customFormat="1" ht="13.5">
      <c r="A14" s="19"/>
      <c r="B14" s="20" t="s">
        <v>634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</row>
    <row r="15" spans="1:34">
      <c r="A15" s="158"/>
      <c r="B15" s="158"/>
      <c r="C15" s="158"/>
      <c r="D15" s="157" t="s">
        <v>636</v>
      </c>
      <c r="E15" s="192"/>
      <c r="F15" s="158"/>
      <c r="G15" s="44"/>
      <c r="H15" s="64">
        <v>0</v>
      </c>
      <c r="I15" s="64">
        <v>0</v>
      </c>
      <c r="J15" s="64">
        <v>0</v>
      </c>
      <c r="K15" s="158"/>
      <c r="L15" s="65">
        <v>0</v>
      </c>
      <c r="M15" s="158"/>
      <c r="N15" s="66">
        <v>0</v>
      </c>
      <c r="O15" s="158"/>
      <c r="P15" s="158"/>
      <c r="Q15" s="158"/>
      <c r="R15" s="158"/>
      <c r="S15" s="158"/>
      <c r="T15" s="158"/>
      <c r="U15" s="158"/>
      <c r="V15" s="158"/>
      <c r="W15" s="175">
        <v>0</v>
      </c>
      <c r="X15" s="158"/>
      <c r="Y15" s="158"/>
      <c r="Z15" s="158"/>
      <c r="AA15" s="158"/>
      <c r="AB15" s="158"/>
    </row>
    <row r="17" spans="1:28" s="10" customFormat="1" ht="13.5">
      <c r="A17" s="19"/>
      <c r="B17" s="19"/>
      <c r="C17" s="19"/>
      <c r="D17" s="198" t="s">
        <v>637</v>
      </c>
      <c r="E17" s="195"/>
      <c r="F17" s="19"/>
      <c r="G17" s="19"/>
      <c r="H17" s="195">
        <f>SUM(H15)</f>
        <v>0</v>
      </c>
      <c r="I17" s="195">
        <f t="shared" ref="I17:J17" si="0">SUM(I15)</f>
        <v>0</v>
      </c>
      <c r="J17" s="195">
        <f t="shared" si="0"/>
        <v>0</v>
      </c>
      <c r="K17" s="19"/>
      <c r="L17" s="833">
        <f t="shared" ref="L17:N17" si="1">SUM(L15)</f>
        <v>0</v>
      </c>
      <c r="M17" s="195"/>
      <c r="N17" s="197">
        <f t="shared" si="1"/>
        <v>0</v>
      </c>
      <c r="O17" s="19"/>
      <c r="P17" s="19"/>
      <c r="Q17" s="19"/>
      <c r="R17" s="19"/>
      <c r="S17" s="19"/>
      <c r="T17" s="19"/>
      <c r="U17" s="19"/>
      <c r="V17" s="19"/>
      <c r="W17" s="197">
        <v>53.513000000000005</v>
      </c>
      <c r="X17" s="19"/>
      <c r="Y17" s="19"/>
      <c r="Z17" s="19"/>
      <c r="AA17" s="19"/>
      <c r="AB17" s="19"/>
    </row>
    <row r="19" spans="1:28" s="16" customFormat="1">
      <c r="A19" s="193"/>
      <c r="B19" s="193"/>
      <c r="C19" s="193"/>
      <c r="D19" s="199" t="s">
        <v>481</v>
      </c>
      <c r="E19" s="200"/>
      <c r="F19" s="193"/>
      <c r="G19" s="193"/>
      <c r="H19" s="200">
        <f>SUM(H17)</f>
        <v>0</v>
      </c>
      <c r="I19" s="200">
        <f>SUM(I17)</f>
        <v>0</v>
      </c>
      <c r="J19" s="200">
        <f>SUM(J17)</f>
        <v>0</v>
      </c>
      <c r="K19" s="193"/>
      <c r="L19" s="238">
        <f>SUM(L17)</f>
        <v>0</v>
      </c>
      <c r="M19" s="193"/>
      <c r="N19" s="200">
        <f>SUM(N17)</f>
        <v>0</v>
      </c>
      <c r="O19" s="193"/>
      <c r="P19" s="193"/>
      <c r="Q19" s="193"/>
      <c r="R19" s="193"/>
      <c r="S19" s="193"/>
      <c r="T19" s="193"/>
      <c r="U19" s="193"/>
      <c r="V19" s="193"/>
      <c r="W19" s="201">
        <v>53.513000000000005</v>
      </c>
      <c r="X19" s="193"/>
      <c r="Y19" s="193"/>
      <c r="Z19" s="193"/>
      <c r="AA19" s="193"/>
      <c r="AB19" s="193"/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D29"/>
  <sheetViews>
    <sheetView workbookViewId="0">
      <selection activeCell="D17" sqref="D17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202" t="s">
        <v>661</v>
      </c>
      <c r="C4" s="203"/>
      <c r="D4" s="203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'KL13'!K5</f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>
        <f>'P14'!H19</f>
        <v>0</v>
      </c>
      <c r="E11" s="147">
        <f>'P14'!I20</f>
        <v>0</v>
      </c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8.9999999999999993E-3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>
        <f>'P14'!H53</f>
        <v>0</v>
      </c>
      <c r="E12" s="149">
        <f>'P14'!I53</f>
        <v>0</v>
      </c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>
        <f>'P14'!H60</f>
        <v>0</v>
      </c>
      <c r="E13" s="149">
        <f>SUM('P14'!I60)</f>
        <v>0</v>
      </c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XFD61"/>
  <sheetViews>
    <sheetView zoomScaleNormal="100" workbookViewId="0">
      <pane ySplit="10" topLeftCell="A11" activePane="bottomLeft" state="frozen"/>
      <selection pane="bottomLeft" activeCell="G56" sqref="G56:G61"/>
    </sheetView>
  </sheetViews>
  <sheetFormatPr defaultRowHeight="15" customHeight="1" outlineLevelRow="1" outlineLevelCol="1"/>
  <cols>
    <col min="1" max="1" width="2.7109375" customWidth="1"/>
    <col min="2" max="2" width="3.7109375" customWidth="1"/>
    <col min="4" max="4" width="45.42578125" customWidth="1"/>
    <col min="5" max="5" width="9.28515625" bestFit="1" customWidth="1"/>
    <col min="6" max="6" width="4.28515625" bestFit="1" customWidth="1"/>
    <col min="7" max="7" width="7.85546875" bestFit="1" customWidth="1"/>
    <col min="8" max="8" width="8" bestFit="1" customWidth="1"/>
    <col min="9" max="9" width="9.28515625" bestFit="1" customWidth="1"/>
    <col min="10" max="10" width="7" bestFit="1" customWidth="1"/>
    <col min="11" max="11" width="6" bestFit="1" customWidth="1"/>
    <col min="12" max="12" width="7.42578125" bestFit="1" customWidth="1"/>
    <col min="13" max="13" width="6" bestFit="1" customWidth="1"/>
    <col min="14" max="14" width="4.85546875" bestFit="1" customWidth="1"/>
    <col min="15" max="15" width="3.5703125" bestFit="1" customWidth="1" collapsed="1"/>
    <col min="16" max="16" width="9.5703125" hidden="1" customWidth="1" outlineLevel="1"/>
    <col min="17" max="17" width="9" hidden="1" customWidth="1" outlineLevel="1"/>
    <col min="18" max="18" width="7.7109375" hidden="1" customWidth="1" outlineLevel="1"/>
    <col min="19" max="19" width="6.85546875" hidden="1" customWidth="1" outlineLevel="1"/>
    <col min="20" max="20" width="10.5703125" hidden="1" customWidth="1" outlineLevel="1"/>
    <col min="21" max="21" width="10.28515625" hidden="1" customWidth="1" outlineLevel="1"/>
    <col min="22" max="22" width="5.7109375" hidden="1" customWidth="1" outlineLevel="1"/>
    <col min="23" max="23" width="6.5703125" hidden="1" customWidth="1" outlineLevel="1"/>
    <col min="24" max="25" width="1.85546875" hidden="1" customWidth="1" outlineLevel="1"/>
    <col min="26" max="26" width="7.5703125" hidden="1" customWidth="1" outlineLevel="1"/>
    <col min="27" max="27" width="24.85546875" hidden="1" customWidth="1" outlineLevel="1"/>
    <col min="28" max="28" width="4.28515625" hidden="1" customWidth="1" outlineLevel="1"/>
    <col min="29" max="29" width="8.28515625" hidden="1" customWidth="1" outlineLevel="1"/>
  </cols>
  <sheetData>
    <row r="1" spans="1:34" ht="15" customHeight="1">
      <c r="A1" s="454" t="s">
        <v>956</v>
      </c>
      <c r="B1" s="455"/>
      <c r="C1" s="455"/>
      <c r="D1" s="455"/>
      <c r="E1" s="455"/>
      <c r="F1" s="455"/>
      <c r="G1" s="456"/>
      <c r="H1" s="455"/>
      <c r="I1" s="454" t="s">
        <v>108</v>
      </c>
      <c r="J1" s="456"/>
      <c r="K1" s="462"/>
      <c r="L1" s="455"/>
      <c r="M1" s="455"/>
      <c r="N1" s="455"/>
      <c r="O1" s="455"/>
      <c r="P1" s="455"/>
      <c r="Q1" s="457"/>
      <c r="R1" s="457"/>
      <c r="S1" s="457"/>
      <c r="T1" s="455"/>
      <c r="U1" s="455"/>
      <c r="V1" s="455"/>
      <c r="W1" s="455"/>
      <c r="X1" s="455"/>
      <c r="Y1" s="455"/>
      <c r="Z1" s="477" t="s">
        <v>109</v>
      </c>
      <c r="AA1" s="480" t="s">
        <v>110</v>
      </c>
      <c r="AB1" s="477" t="s">
        <v>111</v>
      </c>
      <c r="AC1" s="477" t="s">
        <v>112</v>
      </c>
      <c r="AD1" s="477" t="s">
        <v>113</v>
      </c>
      <c r="AE1" s="453"/>
      <c r="AF1" s="453"/>
      <c r="AG1" s="453"/>
      <c r="AH1" s="453"/>
    </row>
    <row r="2" spans="1:34" ht="15" customHeight="1">
      <c r="A2" s="454" t="s">
        <v>114</v>
      </c>
      <c r="B2" s="455"/>
      <c r="C2" s="455"/>
      <c r="D2" s="455"/>
      <c r="E2" s="455"/>
      <c r="F2" s="455"/>
      <c r="G2" s="456"/>
      <c r="H2" s="458"/>
      <c r="I2" s="454" t="s">
        <v>115</v>
      </c>
      <c r="J2" s="456"/>
      <c r="K2" s="462"/>
      <c r="L2" s="455"/>
      <c r="M2" s="455"/>
      <c r="N2" s="455"/>
      <c r="O2" s="455"/>
      <c r="P2" s="455"/>
      <c r="Q2" s="457"/>
      <c r="R2" s="457"/>
      <c r="S2" s="457"/>
      <c r="T2" s="455"/>
      <c r="U2" s="455"/>
      <c r="V2" s="455"/>
      <c r="W2" s="455"/>
      <c r="X2" s="455"/>
      <c r="Y2" s="455"/>
      <c r="Z2" s="477" t="s">
        <v>116</v>
      </c>
      <c r="AA2" s="479" t="s">
        <v>117</v>
      </c>
      <c r="AB2" s="478" t="s">
        <v>118</v>
      </c>
      <c r="AC2" s="478"/>
      <c r="AD2" s="479"/>
      <c r="AE2" s="453"/>
      <c r="AF2" s="453"/>
      <c r="AG2" s="453"/>
      <c r="AH2" s="453"/>
    </row>
    <row r="3" spans="1:34" ht="15" customHeight="1">
      <c r="A3" s="454" t="s">
        <v>955</v>
      </c>
      <c r="B3" s="455"/>
      <c r="C3" s="455"/>
      <c r="D3" s="455"/>
      <c r="E3" s="455"/>
      <c r="F3" s="455"/>
      <c r="G3" s="456"/>
      <c r="H3" s="455"/>
      <c r="I3" s="454" t="s">
        <v>951</v>
      </c>
      <c r="J3" s="456"/>
      <c r="K3" s="462"/>
      <c r="L3" s="455"/>
      <c r="M3" s="455"/>
      <c r="N3" s="455"/>
      <c r="O3" s="455"/>
      <c r="P3" s="455"/>
      <c r="Q3" s="457"/>
      <c r="R3" s="457"/>
      <c r="S3" s="457"/>
      <c r="T3" s="455"/>
      <c r="U3" s="455"/>
      <c r="V3" s="455"/>
      <c r="W3" s="455"/>
      <c r="X3" s="455"/>
      <c r="Y3" s="455"/>
      <c r="Z3" s="477" t="s">
        <v>119</v>
      </c>
      <c r="AA3" s="479" t="s">
        <v>120</v>
      </c>
      <c r="AB3" s="478" t="s">
        <v>118</v>
      </c>
      <c r="AC3" s="478" t="s">
        <v>121</v>
      </c>
      <c r="AD3" s="479" t="s">
        <v>122</v>
      </c>
      <c r="AE3" s="453"/>
      <c r="AF3" s="453"/>
      <c r="AG3" s="453"/>
      <c r="AH3" s="453"/>
    </row>
    <row r="4" spans="1:34" ht="15" customHeight="1">
      <c r="A4" s="455"/>
      <c r="B4" s="455"/>
      <c r="C4" s="455"/>
      <c r="D4" s="455"/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455"/>
      <c r="P4" s="455"/>
      <c r="Q4" s="457"/>
      <c r="R4" s="457"/>
      <c r="S4" s="457"/>
      <c r="T4" s="455"/>
      <c r="U4" s="455"/>
      <c r="V4" s="455"/>
      <c r="W4" s="455"/>
      <c r="X4" s="455"/>
      <c r="Y4" s="455"/>
      <c r="Z4" s="477" t="s">
        <v>123</v>
      </c>
      <c r="AA4" s="479" t="s">
        <v>124</v>
      </c>
      <c r="AB4" s="478" t="s">
        <v>118</v>
      </c>
      <c r="AC4" s="478"/>
      <c r="AD4" s="479"/>
      <c r="AE4" s="453"/>
      <c r="AF4" s="453"/>
      <c r="AG4" s="453"/>
      <c r="AH4" s="453"/>
    </row>
    <row r="5" spans="1:34" ht="15" customHeight="1">
      <c r="A5" s="454" t="s">
        <v>96</v>
      </c>
      <c r="B5" s="455"/>
      <c r="C5" s="455"/>
      <c r="D5" s="455"/>
      <c r="E5" s="455"/>
      <c r="F5" s="455"/>
      <c r="G5" s="455"/>
      <c r="H5" s="455"/>
      <c r="I5" s="455"/>
      <c r="J5" s="455"/>
      <c r="K5" s="455"/>
      <c r="L5" s="455"/>
      <c r="M5" s="455"/>
      <c r="N5" s="455"/>
      <c r="O5" s="455"/>
      <c r="P5" s="455"/>
      <c r="Q5" s="457"/>
      <c r="R5" s="457"/>
      <c r="S5" s="457"/>
      <c r="T5" s="455"/>
      <c r="U5" s="455"/>
      <c r="V5" s="455"/>
      <c r="W5" s="455"/>
      <c r="X5" s="455"/>
      <c r="Y5" s="455"/>
      <c r="Z5" s="477" t="s">
        <v>125</v>
      </c>
      <c r="AA5" s="479" t="s">
        <v>120</v>
      </c>
      <c r="AB5" s="478" t="s">
        <v>118</v>
      </c>
      <c r="AC5" s="478" t="s">
        <v>121</v>
      </c>
      <c r="AD5" s="479" t="s">
        <v>122</v>
      </c>
      <c r="AE5" s="453"/>
      <c r="AF5" s="453"/>
      <c r="AG5" s="453"/>
      <c r="AH5" s="453"/>
    </row>
    <row r="6" spans="1:34" ht="15" customHeight="1">
      <c r="A6" s="454" t="s">
        <v>126</v>
      </c>
      <c r="B6" s="455"/>
      <c r="C6" s="455"/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7"/>
      <c r="R6" s="457"/>
      <c r="S6" s="457"/>
      <c r="T6" s="455"/>
      <c r="U6" s="455"/>
      <c r="V6" s="455"/>
      <c r="W6" s="455"/>
      <c r="X6" s="455"/>
      <c r="Y6" s="455"/>
      <c r="Z6" s="455"/>
      <c r="AA6" s="458"/>
      <c r="AB6" s="455"/>
      <c r="AC6" s="453"/>
      <c r="AD6" s="453"/>
      <c r="AE6" s="453"/>
      <c r="AF6" s="453"/>
      <c r="AG6" s="453"/>
      <c r="AH6" s="453"/>
    </row>
    <row r="7" spans="1:34" ht="15" customHeight="1">
      <c r="A7" s="454" t="s">
        <v>846</v>
      </c>
      <c r="B7" s="455"/>
      <c r="C7" s="455"/>
      <c r="D7" s="455"/>
      <c r="E7" s="455"/>
      <c r="F7" s="455"/>
      <c r="G7" s="455"/>
      <c r="H7" s="455"/>
      <c r="I7" s="455"/>
      <c r="J7" s="455"/>
      <c r="K7" s="455"/>
      <c r="L7" s="455"/>
      <c r="M7" s="455"/>
      <c r="N7" s="455"/>
      <c r="O7" s="455"/>
      <c r="P7" s="455"/>
      <c r="Q7" s="457"/>
      <c r="R7" s="457"/>
      <c r="S7" s="457"/>
      <c r="T7" s="455"/>
      <c r="U7" s="455"/>
      <c r="V7" s="455"/>
      <c r="W7" s="455"/>
      <c r="X7" s="455"/>
      <c r="Y7" s="455"/>
      <c r="Z7" s="455"/>
      <c r="AA7" s="458"/>
      <c r="AB7" s="455"/>
      <c r="AC7" s="453"/>
      <c r="AD7" s="453"/>
      <c r="AE7" s="453"/>
      <c r="AF7" s="453"/>
      <c r="AG7" s="453"/>
      <c r="AH7" s="453"/>
    </row>
    <row r="8" spans="1:34" ht="15" customHeight="1" thickBot="1">
      <c r="A8" s="453"/>
      <c r="B8" s="459"/>
      <c r="C8" s="460"/>
      <c r="D8" s="461" t="s">
        <v>129</v>
      </c>
      <c r="E8" s="457"/>
      <c r="F8" s="455"/>
      <c r="G8" s="456"/>
      <c r="H8" s="456"/>
      <c r="I8" s="456"/>
      <c r="J8" s="456"/>
      <c r="K8" s="462"/>
      <c r="L8" s="462"/>
      <c r="M8" s="457"/>
      <c r="N8" s="457"/>
      <c r="O8" s="455"/>
      <c r="P8" s="455"/>
      <c r="Q8" s="457"/>
      <c r="R8" s="457"/>
      <c r="S8" s="457"/>
      <c r="T8" s="455"/>
      <c r="U8" s="455"/>
      <c r="V8" s="455"/>
      <c r="W8" s="455"/>
      <c r="X8" s="455"/>
      <c r="Y8" s="455"/>
      <c r="Z8" s="455"/>
      <c r="AA8" s="458"/>
      <c r="AB8" s="455"/>
      <c r="AC8" s="453"/>
      <c r="AD8" s="453"/>
      <c r="AE8" s="453"/>
      <c r="AF8" s="453"/>
      <c r="AG8" s="453"/>
      <c r="AH8" s="453"/>
    </row>
    <row r="9" spans="1:34" ht="15" customHeight="1" thickTop="1">
      <c r="A9" s="483" t="s">
        <v>654</v>
      </c>
      <c r="B9" s="483" t="s">
        <v>130</v>
      </c>
      <c r="C9" s="483" t="s">
        <v>131</v>
      </c>
      <c r="D9" s="483" t="s">
        <v>132</v>
      </c>
      <c r="E9" s="483" t="s">
        <v>133</v>
      </c>
      <c r="F9" s="483" t="s">
        <v>557</v>
      </c>
      <c r="G9" s="483" t="s">
        <v>134</v>
      </c>
      <c r="H9" s="483" t="s">
        <v>135</v>
      </c>
      <c r="I9" s="483" t="s">
        <v>136</v>
      </c>
      <c r="J9" s="483" t="s">
        <v>137</v>
      </c>
      <c r="K9" s="484" t="s">
        <v>138</v>
      </c>
      <c r="L9" s="485"/>
      <c r="M9" s="486" t="s">
        <v>139</v>
      </c>
      <c r="N9" s="485"/>
      <c r="O9" s="487" t="s">
        <v>50</v>
      </c>
      <c r="P9" s="481" t="s">
        <v>140</v>
      </c>
      <c r="Q9" s="463" t="s">
        <v>133</v>
      </c>
      <c r="R9" s="463" t="s">
        <v>133</v>
      </c>
      <c r="S9" s="464" t="s">
        <v>133</v>
      </c>
      <c r="T9" s="468" t="s">
        <v>141</v>
      </c>
      <c r="U9" s="468" t="s">
        <v>142</v>
      </c>
      <c r="V9" s="468" t="s">
        <v>143</v>
      </c>
      <c r="W9" s="467" t="s">
        <v>144</v>
      </c>
      <c r="X9" s="467" t="s">
        <v>145</v>
      </c>
      <c r="Y9" s="467" t="s">
        <v>146</v>
      </c>
      <c r="Z9" s="491" t="s">
        <v>147</v>
      </c>
      <c r="AA9" s="491" t="s">
        <v>148</v>
      </c>
      <c r="AB9" s="455" t="s">
        <v>143</v>
      </c>
      <c r="AC9" s="453"/>
      <c r="AD9" s="453"/>
      <c r="AE9" s="453"/>
      <c r="AF9" s="453"/>
      <c r="AG9" s="453"/>
      <c r="AH9" s="453"/>
    </row>
    <row r="10" spans="1:34" ht="15" customHeight="1" thickBot="1">
      <c r="A10" s="488" t="s">
        <v>655</v>
      </c>
      <c r="B10" s="488" t="s">
        <v>150</v>
      </c>
      <c r="C10" s="489"/>
      <c r="D10" s="488" t="s">
        <v>151</v>
      </c>
      <c r="E10" s="488" t="s">
        <v>152</v>
      </c>
      <c r="F10" s="488" t="s">
        <v>806</v>
      </c>
      <c r="G10" s="488" t="s">
        <v>153</v>
      </c>
      <c r="H10" s="488"/>
      <c r="I10" s="488" t="s">
        <v>154</v>
      </c>
      <c r="J10" s="488"/>
      <c r="K10" s="488" t="s">
        <v>559</v>
      </c>
      <c r="L10" s="488" t="s">
        <v>137</v>
      </c>
      <c r="M10" s="490" t="s">
        <v>559</v>
      </c>
      <c r="N10" s="488" t="s">
        <v>137</v>
      </c>
      <c r="O10" s="490" t="s">
        <v>155</v>
      </c>
      <c r="P10" s="482"/>
      <c r="Q10" s="465" t="s">
        <v>156</v>
      </c>
      <c r="R10" s="465" t="s">
        <v>157</v>
      </c>
      <c r="S10" s="466" t="s">
        <v>158</v>
      </c>
      <c r="T10" s="468" t="s">
        <v>159</v>
      </c>
      <c r="U10" s="468" t="s">
        <v>160</v>
      </c>
      <c r="V10" s="468" t="s">
        <v>161</v>
      </c>
      <c r="W10" s="467"/>
      <c r="X10" s="455"/>
      <c r="Y10" s="455"/>
      <c r="Z10" s="491" t="s">
        <v>162</v>
      </c>
      <c r="AA10" s="491" t="s">
        <v>149</v>
      </c>
      <c r="AB10" s="455" t="s">
        <v>163</v>
      </c>
      <c r="AC10" s="453"/>
      <c r="AD10" s="453"/>
      <c r="AE10" s="453"/>
      <c r="AF10" s="453"/>
      <c r="AG10" s="453"/>
      <c r="AH10" s="453"/>
    </row>
    <row r="11" spans="1:34" s="1" customFormat="1" ht="15" customHeight="1" thickTop="1">
      <c r="A11" s="327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7"/>
      <c r="V11" s="327"/>
      <c r="W11" s="327"/>
      <c r="X11" s="327"/>
      <c r="Y11" s="327"/>
      <c r="Z11" s="327"/>
      <c r="AA11" s="327"/>
      <c r="AB11" s="327"/>
      <c r="AC11" s="327"/>
      <c r="AD11" s="327"/>
      <c r="AE11" s="327"/>
      <c r="AF11" s="327"/>
      <c r="AG11" s="327"/>
      <c r="AH11" s="327"/>
    </row>
    <row r="12" spans="1:34" s="13" customFormat="1" ht="15" customHeight="1">
      <c r="A12" s="328"/>
      <c r="B12" s="20" t="s">
        <v>164</v>
      </c>
      <c r="C12" s="328"/>
      <c r="D12" s="328"/>
      <c r="E12" s="328"/>
      <c r="F12" s="328"/>
      <c r="G12" s="328"/>
      <c r="H12" s="328"/>
      <c r="I12" s="328"/>
      <c r="J12" s="328"/>
      <c r="K12" s="328"/>
      <c r="L12" s="509"/>
      <c r="M12" s="328"/>
      <c r="N12" s="328"/>
      <c r="O12" s="328"/>
      <c r="P12" s="328"/>
      <c r="Q12" s="328"/>
      <c r="R12" s="328"/>
      <c r="S12" s="328"/>
      <c r="T12" s="328"/>
      <c r="U12" s="328"/>
      <c r="V12" s="328"/>
      <c r="W12" s="328"/>
      <c r="X12" s="328"/>
      <c r="Y12" s="328"/>
      <c r="Z12" s="328"/>
      <c r="AA12" s="328"/>
      <c r="AB12" s="328"/>
      <c r="AC12" s="328"/>
      <c r="AD12" s="328"/>
      <c r="AE12" s="328"/>
      <c r="AF12" s="328"/>
      <c r="AG12" s="328"/>
      <c r="AH12" s="328"/>
    </row>
    <row r="13" spans="1:34" s="14" customFormat="1" ht="15" customHeight="1">
      <c r="A13" s="194"/>
      <c r="B13" s="550" t="s">
        <v>277</v>
      </c>
      <c r="C13" s="194"/>
      <c r="D13" s="194"/>
      <c r="E13" s="194"/>
      <c r="F13" s="194"/>
      <c r="G13" s="194"/>
      <c r="H13" s="194"/>
      <c r="I13" s="194"/>
      <c r="J13" s="194"/>
      <c r="K13" s="194"/>
      <c r="L13" s="498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</row>
    <row r="14" spans="1:34" s="1" customFormat="1" ht="15" customHeight="1">
      <c r="A14" s="554">
        <v>1</v>
      </c>
      <c r="B14" s="555" t="s">
        <v>890</v>
      </c>
      <c r="C14" s="556" t="s">
        <v>891</v>
      </c>
      <c r="D14" s="561" t="s">
        <v>892</v>
      </c>
      <c r="E14" s="558">
        <v>1.5</v>
      </c>
      <c r="F14" s="557" t="s">
        <v>193</v>
      </c>
      <c r="G14" s="559"/>
      <c r="H14" s="512">
        <f>ROUND(E14*G14, 2)</f>
        <v>0</v>
      </c>
      <c r="J14" s="512">
        <f>ROUND(H14+I14,2)</f>
        <v>0</v>
      </c>
      <c r="K14" s="553"/>
      <c r="L14" s="553"/>
      <c r="M14" s="553"/>
      <c r="N14" s="553"/>
      <c r="O14" s="557">
        <v>20</v>
      </c>
      <c r="P14" s="557" t="s">
        <v>169</v>
      </c>
      <c r="Q14" s="553"/>
      <c r="R14" s="553"/>
      <c r="S14" s="553"/>
      <c r="T14" s="553"/>
      <c r="U14" s="553"/>
      <c r="V14" s="560" t="s">
        <v>33</v>
      </c>
      <c r="W14" s="558">
        <v>3.39</v>
      </c>
      <c r="X14" s="553"/>
      <c r="Y14" s="553"/>
      <c r="Z14" s="557" t="s">
        <v>893</v>
      </c>
      <c r="AA14" s="553"/>
      <c r="AB14" s="557">
        <v>3</v>
      </c>
      <c r="AC14" s="327"/>
      <c r="AD14" s="327"/>
      <c r="AE14" s="327"/>
      <c r="AF14" s="327"/>
      <c r="AG14" s="327"/>
      <c r="AH14" s="327"/>
    </row>
    <row r="15" spans="1:34" s="1" customFormat="1" ht="15" customHeight="1">
      <c r="A15" s="554">
        <v>2</v>
      </c>
      <c r="B15" s="555" t="s">
        <v>236</v>
      </c>
      <c r="C15" s="556" t="s">
        <v>894</v>
      </c>
      <c r="D15" s="561" t="s">
        <v>895</v>
      </c>
      <c r="E15" s="558">
        <v>1</v>
      </c>
      <c r="F15" s="557" t="s">
        <v>237</v>
      </c>
      <c r="G15" s="559"/>
      <c r="H15" s="553"/>
      <c r="I15" s="512">
        <f>ROUND(G15*E15,2)</f>
        <v>0</v>
      </c>
      <c r="J15" s="512">
        <f t="shared" ref="J15:J17" si="0">ROUND(H15+I15,2)</f>
        <v>0</v>
      </c>
      <c r="K15" s="553"/>
      <c r="L15" s="553"/>
      <c r="M15" s="553"/>
      <c r="N15" s="553"/>
      <c r="O15" s="557">
        <v>20</v>
      </c>
      <c r="P15" s="557" t="s">
        <v>169</v>
      </c>
      <c r="Q15" s="553"/>
      <c r="R15" s="553"/>
      <c r="S15" s="553"/>
      <c r="T15" s="553"/>
      <c r="U15" s="553"/>
      <c r="V15" s="560" t="s">
        <v>31</v>
      </c>
      <c r="W15" s="553"/>
      <c r="X15" s="553"/>
      <c r="Y15" s="553"/>
      <c r="Z15" s="557" t="s">
        <v>896</v>
      </c>
      <c r="AA15" s="556" t="s">
        <v>169</v>
      </c>
      <c r="AB15" s="557">
        <v>2</v>
      </c>
      <c r="AC15" s="327"/>
      <c r="AD15" s="327"/>
      <c r="AE15" s="327"/>
      <c r="AF15" s="327"/>
      <c r="AG15" s="327"/>
      <c r="AH15" s="327"/>
    </row>
    <row r="16" spans="1:34" s="1" customFormat="1" ht="15" customHeight="1">
      <c r="A16" s="554">
        <v>3</v>
      </c>
      <c r="B16" s="555" t="s">
        <v>236</v>
      </c>
      <c r="C16" s="556" t="s">
        <v>897</v>
      </c>
      <c r="D16" s="561" t="s">
        <v>898</v>
      </c>
      <c r="E16" s="558">
        <v>1</v>
      </c>
      <c r="F16" s="557" t="s">
        <v>237</v>
      </c>
      <c r="G16" s="559"/>
      <c r="H16" s="553"/>
      <c r="I16" s="512">
        <f>ROUND(G16*E16,2)</f>
        <v>0</v>
      </c>
      <c r="J16" s="512">
        <f t="shared" si="0"/>
        <v>0</v>
      </c>
      <c r="K16" s="553"/>
      <c r="L16" s="553"/>
      <c r="M16" s="553"/>
      <c r="N16" s="553"/>
      <c r="O16" s="557">
        <v>20</v>
      </c>
      <c r="P16" s="557" t="s">
        <v>169</v>
      </c>
      <c r="Q16" s="553"/>
      <c r="R16" s="553"/>
      <c r="S16" s="553"/>
      <c r="T16" s="553"/>
      <c r="U16" s="553"/>
      <c r="V16" s="560" t="s">
        <v>31</v>
      </c>
      <c r="W16" s="553"/>
      <c r="X16" s="553"/>
      <c r="Y16" s="553"/>
      <c r="Z16" s="557" t="s">
        <v>896</v>
      </c>
      <c r="AA16" s="556" t="s">
        <v>169</v>
      </c>
      <c r="AB16" s="557">
        <v>2</v>
      </c>
      <c r="AC16" s="327"/>
      <c r="AD16" s="327"/>
      <c r="AE16" s="327"/>
      <c r="AF16" s="327"/>
      <c r="AG16" s="327"/>
      <c r="AH16" s="327"/>
    </row>
    <row r="17" spans="1:16384" s="1" customFormat="1" ht="15" customHeight="1">
      <c r="A17" s="554">
        <v>4</v>
      </c>
      <c r="B17" s="555" t="s">
        <v>236</v>
      </c>
      <c r="C17" s="556" t="s">
        <v>899</v>
      </c>
      <c r="D17" s="561" t="s">
        <v>900</v>
      </c>
      <c r="E17" s="558">
        <v>1</v>
      </c>
      <c r="F17" s="557" t="s">
        <v>237</v>
      </c>
      <c r="G17" s="559"/>
      <c r="H17" s="553"/>
      <c r="I17" s="512">
        <f>ROUND(G17*E17,2)</f>
        <v>0</v>
      </c>
      <c r="J17" s="512">
        <f t="shared" si="0"/>
        <v>0</v>
      </c>
      <c r="K17" s="553"/>
      <c r="L17" s="553"/>
      <c r="M17" s="553"/>
      <c r="N17" s="553"/>
      <c r="O17" s="557">
        <v>20</v>
      </c>
      <c r="P17" s="557" t="s">
        <v>169</v>
      </c>
      <c r="Q17" s="553"/>
      <c r="R17" s="553"/>
      <c r="S17" s="553"/>
      <c r="T17" s="553"/>
      <c r="U17" s="553"/>
      <c r="V17" s="560" t="s">
        <v>31</v>
      </c>
      <c r="W17" s="553"/>
      <c r="X17" s="553"/>
      <c r="Y17" s="553"/>
      <c r="Z17" s="557" t="s">
        <v>896</v>
      </c>
      <c r="AA17" s="556" t="s">
        <v>169</v>
      </c>
      <c r="AB17" s="557">
        <v>2</v>
      </c>
      <c r="AC17" s="327"/>
      <c r="AD17" s="327"/>
      <c r="AE17" s="327"/>
      <c r="AF17" s="327"/>
      <c r="AG17" s="327"/>
      <c r="AH17" s="327"/>
    </row>
    <row r="18" spans="1:16384" s="1" customFormat="1" ht="15" customHeight="1">
      <c r="A18" s="554">
        <v>5</v>
      </c>
      <c r="B18" s="555" t="s">
        <v>236</v>
      </c>
      <c r="C18" s="556" t="s">
        <v>902</v>
      </c>
      <c r="D18" s="561" t="s">
        <v>903</v>
      </c>
      <c r="E18" s="558">
        <v>1</v>
      </c>
      <c r="F18" s="557" t="s">
        <v>237</v>
      </c>
      <c r="G18" s="559"/>
      <c r="H18" s="553"/>
      <c r="I18" s="512">
        <f>ROUND(G18*E18,2)</f>
        <v>0</v>
      </c>
      <c r="J18" s="512">
        <f t="shared" ref="J18" si="1">ROUND(H18+I18,2)</f>
        <v>0</v>
      </c>
      <c r="K18" s="553"/>
      <c r="L18" s="553"/>
      <c r="M18" s="553"/>
      <c r="N18" s="553"/>
      <c r="O18" s="557"/>
      <c r="P18" s="557"/>
      <c r="Q18" s="553"/>
      <c r="R18" s="553"/>
      <c r="S18" s="553"/>
      <c r="T18" s="553"/>
      <c r="U18" s="553"/>
      <c r="V18" s="560"/>
      <c r="W18" s="553"/>
      <c r="X18" s="553"/>
      <c r="Y18" s="553"/>
      <c r="Z18" s="557"/>
      <c r="AA18" s="556"/>
      <c r="AB18" s="557"/>
      <c r="AC18" s="327"/>
      <c r="AD18" s="327"/>
      <c r="AE18" s="327"/>
      <c r="AF18" s="327"/>
      <c r="AG18" s="327"/>
      <c r="AH18" s="327"/>
    </row>
    <row r="19" spans="1:16384" s="1" customFormat="1" ht="15" customHeight="1">
      <c r="A19" s="327"/>
      <c r="B19" s="327"/>
      <c r="C19" s="327"/>
      <c r="D19" s="552" t="s">
        <v>901</v>
      </c>
      <c r="E19" s="327"/>
      <c r="F19" s="327"/>
      <c r="G19" s="327"/>
      <c r="H19" s="538">
        <f>SUM(H14:H18)</f>
        <v>0</v>
      </c>
      <c r="I19" s="538">
        <f t="shared" ref="I19:J19" si="2">SUM(I14:I18)</f>
        <v>0</v>
      </c>
      <c r="J19" s="538">
        <f t="shared" si="2"/>
        <v>0</v>
      </c>
      <c r="K19" s="194"/>
      <c r="L19" s="194"/>
      <c r="M19" s="194"/>
      <c r="N19" s="194"/>
      <c r="O19" s="194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</row>
    <row r="20" spans="1:16384" s="1" customFormat="1" ht="15" customHeight="1">
      <c r="A20" s="327"/>
      <c r="B20" s="327"/>
      <c r="C20" s="327"/>
      <c r="D20" s="539" t="s">
        <v>164</v>
      </c>
      <c r="E20" s="327"/>
      <c r="F20" s="327"/>
      <c r="G20" s="327"/>
      <c r="H20" s="499">
        <f>SUM(H19)</f>
        <v>0</v>
      </c>
      <c r="I20" s="499">
        <f>SUM(I19)</f>
        <v>0</v>
      </c>
      <c r="J20" s="499">
        <f>SUM(J19)</f>
        <v>0</v>
      </c>
      <c r="K20" s="19"/>
      <c r="L20" s="19"/>
      <c r="M20" s="19"/>
      <c r="N20" s="19"/>
      <c r="O20" s="19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</row>
    <row r="21" spans="1:16384" s="13" customFormat="1" ht="15" customHeight="1">
      <c r="A21" s="328"/>
      <c r="B21" s="20" t="s">
        <v>300</v>
      </c>
      <c r="C21" s="328"/>
      <c r="D21" s="328"/>
      <c r="E21" s="328"/>
      <c r="F21" s="328"/>
      <c r="G21" s="328"/>
      <c r="H21" s="328"/>
      <c r="I21" s="328"/>
      <c r="J21" s="328"/>
      <c r="K21" s="328"/>
      <c r="L21" s="509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328"/>
      <c r="AG21" s="328"/>
      <c r="AH21" s="328"/>
    </row>
    <row r="22" spans="1:16384" s="14" customFormat="1" ht="15" customHeight="1">
      <c r="A22" s="194"/>
      <c r="B22" s="493" t="s">
        <v>847</v>
      </c>
      <c r="C22" s="194"/>
      <c r="D22" s="194"/>
      <c r="E22" s="194"/>
      <c r="F22" s="194"/>
      <c r="G22" s="194"/>
      <c r="H22" s="194"/>
      <c r="I22" s="194"/>
      <c r="J22" s="194"/>
      <c r="K22" s="194"/>
      <c r="L22" s="498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</row>
    <row r="23" spans="1:16384" s="1" customFormat="1" ht="15" customHeight="1">
      <c r="A23" s="469">
        <v>6</v>
      </c>
      <c r="B23" s="470" t="s">
        <v>848</v>
      </c>
      <c r="C23" s="471" t="s">
        <v>849</v>
      </c>
      <c r="D23" s="492" t="s">
        <v>850</v>
      </c>
      <c r="E23" s="473">
        <v>1</v>
      </c>
      <c r="F23" s="472" t="s">
        <v>681</v>
      </c>
      <c r="G23" s="474"/>
      <c r="H23" s="354">
        <f>ROUND(E23*G23, 2)</f>
        <v>0</v>
      </c>
      <c r="J23" s="354">
        <f>ROUND(H23+I23,2)</f>
        <v>0</v>
      </c>
      <c r="K23" s="327"/>
      <c r="L23" s="497"/>
      <c r="M23" s="327"/>
      <c r="N23" s="327"/>
      <c r="O23" s="472">
        <v>20</v>
      </c>
      <c r="P23" s="472" t="s">
        <v>169</v>
      </c>
      <c r="Q23" s="327"/>
      <c r="R23" s="327"/>
      <c r="S23" s="327"/>
      <c r="T23" s="327"/>
      <c r="U23" s="327"/>
      <c r="V23" s="476" t="s">
        <v>41</v>
      </c>
      <c r="W23" s="473">
        <v>2.8239999999999998</v>
      </c>
      <c r="X23" s="327"/>
      <c r="Y23" s="327"/>
      <c r="Z23" s="472" t="s">
        <v>851</v>
      </c>
      <c r="AA23" s="327"/>
      <c r="AB23" s="472" t="s">
        <v>20</v>
      </c>
      <c r="AC23" s="327"/>
      <c r="AD23" s="327"/>
      <c r="AE23" s="327"/>
      <c r="AF23" s="327"/>
      <c r="AG23" s="327"/>
      <c r="AH23" s="327"/>
    </row>
    <row r="24" spans="1:16384" s="1" customFormat="1" ht="15" customHeight="1">
      <c r="A24" s="469">
        <v>7</v>
      </c>
      <c r="B24" s="470" t="s">
        <v>236</v>
      </c>
      <c r="C24" s="471" t="s">
        <v>852</v>
      </c>
      <c r="D24" s="492" t="s">
        <v>853</v>
      </c>
      <c r="E24" s="473">
        <v>1</v>
      </c>
      <c r="F24" s="472" t="s">
        <v>237</v>
      </c>
      <c r="G24" s="474"/>
      <c r="H24" s="327"/>
      <c r="I24" s="354">
        <f>ROUND(G24*E24,2)</f>
        <v>0</v>
      </c>
      <c r="J24" s="354">
        <f t="shared" ref="J24" si="3">ROUND(H24+I24,2)</f>
        <v>0</v>
      </c>
      <c r="K24" s="475">
        <v>5.8000000000000003E-2</v>
      </c>
      <c r="L24" s="496">
        <f>ROUND(K24*E24,5)</f>
        <v>5.8000000000000003E-2</v>
      </c>
      <c r="M24" s="327"/>
      <c r="N24" s="327"/>
      <c r="O24" s="472">
        <v>20</v>
      </c>
      <c r="P24" s="472" t="s">
        <v>169</v>
      </c>
      <c r="Q24" s="327"/>
      <c r="R24" s="327"/>
      <c r="S24" s="327"/>
      <c r="T24" s="327"/>
      <c r="U24" s="327"/>
      <c r="V24" s="476" t="s">
        <v>31</v>
      </c>
      <c r="W24" s="327"/>
      <c r="X24" s="327"/>
      <c r="Y24" s="327"/>
      <c r="Z24" s="472" t="s">
        <v>659</v>
      </c>
      <c r="AA24" s="471" t="s">
        <v>169</v>
      </c>
      <c r="AB24" s="472">
        <v>2</v>
      </c>
      <c r="AC24" s="327"/>
      <c r="AD24" s="327"/>
      <c r="AE24" s="327"/>
      <c r="AF24" s="327"/>
      <c r="AG24" s="327"/>
      <c r="AH24" s="327"/>
    </row>
    <row r="25" spans="1:16384" s="1" customFormat="1" ht="15" customHeight="1">
      <c r="A25" s="469">
        <v>8</v>
      </c>
      <c r="B25" s="470" t="s">
        <v>848</v>
      </c>
      <c r="C25" s="471" t="s">
        <v>854</v>
      </c>
      <c r="D25" s="492" t="s">
        <v>855</v>
      </c>
      <c r="E25" s="473">
        <v>1</v>
      </c>
      <c r="F25" s="472" t="s">
        <v>681</v>
      </c>
      <c r="G25" s="474"/>
      <c r="H25" s="354">
        <f>ROUND(E25*G25, 2)</f>
        <v>0</v>
      </c>
      <c r="J25" s="354">
        <f>ROUND(H25+I25,2)</f>
        <v>0</v>
      </c>
      <c r="K25" s="475">
        <v>1.11E-2</v>
      </c>
      <c r="L25" s="496">
        <f>ROUND(K25*E25,5)</f>
        <v>1.11E-2</v>
      </c>
      <c r="M25" s="327"/>
      <c r="N25" s="327"/>
      <c r="O25" s="472">
        <v>20</v>
      </c>
      <c r="P25" s="472" t="s">
        <v>169</v>
      </c>
      <c r="Q25" s="327"/>
      <c r="R25" s="327"/>
      <c r="S25" s="327"/>
      <c r="T25" s="327"/>
      <c r="U25" s="327"/>
      <c r="V25" s="476" t="s">
        <v>41</v>
      </c>
      <c r="W25" s="473">
        <v>0.26500000000000001</v>
      </c>
      <c r="X25" s="327"/>
      <c r="Y25" s="327"/>
      <c r="Z25" s="472" t="s">
        <v>200</v>
      </c>
      <c r="AA25" s="327"/>
      <c r="AB25" s="472" t="s">
        <v>20</v>
      </c>
    </row>
    <row r="26" spans="1:16384" s="1" customFormat="1" ht="15" customHeight="1">
      <c r="A26" s="469">
        <v>9</v>
      </c>
      <c r="B26" s="501" t="s">
        <v>848</v>
      </c>
      <c r="C26" s="502" t="s">
        <v>878</v>
      </c>
      <c r="D26" s="508" t="s">
        <v>879</v>
      </c>
      <c r="E26" s="504">
        <v>1</v>
      </c>
      <c r="F26" s="503" t="s">
        <v>681</v>
      </c>
      <c r="G26" s="505"/>
      <c r="H26" s="505">
        <f>ROUND(E26*G26, 2)</f>
        <v>0</v>
      </c>
      <c r="J26" s="505">
        <f>ROUND(H26+I26,2)</f>
        <v>0</v>
      </c>
      <c r="K26" s="506">
        <v>5.0000000000000001E-4</v>
      </c>
      <c r="L26" s="496">
        <f>ROUND(K26*E26,5)</f>
        <v>5.0000000000000001E-4</v>
      </c>
      <c r="M26" s="500"/>
      <c r="N26" s="500"/>
      <c r="O26" s="503">
        <v>20</v>
      </c>
      <c r="P26" s="503" t="s">
        <v>169</v>
      </c>
      <c r="Q26" s="500"/>
      <c r="R26" s="500"/>
      <c r="S26" s="500"/>
      <c r="T26" s="500"/>
      <c r="U26" s="500"/>
      <c r="V26" s="507" t="s">
        <v>41</v>
      </c>
      <c r="W26" s="504">
        <v>0.45600000000000002</v>
      </c>
      <c r="X26" s="500"/>
      <c r="Y26" s="500"/>
      <c r="Z26" s="503" t="s">
        <v>200</v>
      </c>
      <c r="AA26" s="500"/>
      <c r="AB26" s="503" t="s">
        <v>22</v>
      </c>
    </row>
    <row r="27" spans="1:16384" s="14" customFormat="1" ht="15" customHeight="1">
      <c r="A27" s="194"/>
      <c r="B27" s="194"/>
      <c r="C27" s="194"/>
      <c r="D27" s="157" t="s">
        <v>856</v>
      </c>
      <c r="E27" s="494"/>
      <c r="F27" s="194"/>
      <c r="G27" s="194"/>
      <c r="H27" s="494">
        <f>SUM(H23:H26)</f>
        <v>0</v>
      </c>
      <c r="I27" s="494">
        <f>SUM(I23:I26)</f>
        <v>0</v>
      </c>
      <c r="J27" s="494">
        <f>SUM(J23:J26)</f>
        <v>0</v>
      </c>
      <c r="K27" s="194"/>
      <c r="L27" s="536">
        <f>SUM(L23:L26)</f>
        <v>6.9600000000000009E-2</v>
      </c>
      <c r="M27" s="194"/>
      <c r="N27" s="495">
        <f>SUM(N23:N26)</f>
        <v>0</v>
      </c>
      <c r="O27" s="194"/>
      <c r="P27" s="194"/>
      <c r="Q27" s="194"/>
      <c r="R27" s="194"/>
      <c r="S27" s="194"/>
      <c r="T27" s="194"/>
      <c r="U27" s="194"/>
      <c r="V27" s="194"/>
      <c r="W27" s="495">
        <v>8.1850000000000005</v>
      </c>
      <c r="X27" s="194"/>
      <c r="Y27" s="194"/>
      <c r="Z27" s="194"/>
      <c r="AA27" s="194"/>
      <c r="AB27" s="194"/>
    </row>
    <row r="28" spans="1:16384" s="14" customFormat="1" ht="15" customHeight="1">
      <c r="A28" s="194"/>
      <c r="B28" s="493" t="s">
        <v>880</v>
      </c>
      <c r="C28" s="194"/>
      <c r="D28" s="194"/>
      <c r="E28" s="194"/>
      <c r="F28" s="194"/>
      <c r="G28" s="194"/>
      <c r="H28" s="194"/>
      <c r="I28" s="194"/>
      <c r="J28" s="194"/>
      <c r="K28" s="194"/>
      <c r="L28" s="498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</row>
    <row r="29" spans="1:16384" s="14" customFormat="1" ht="15" customHeight="1">
      <c r="A29" s="510"/>
      <c r="B29" s="510"/>
      <c r="C29" s="510"/>
      <c r="D29" s="15" t="s">
        <v>881</v>
      </c>
      <c r="E29" s="513"/>
      <c r="F29" s="510"/>
      <c r="G29" s="510"/>
      <c r="H29" s="513">
        <v>0</v>
      </c>
      <c r="I29" s="513">
        <v>0</v>
      </c>
      <c r="J29" s="513">
        <v>0</v>
      </c>
      <c r="K29" s="510"/>
      <c r="L29" s="514">
        <v>0</v>
      </c>
      <c r="M29" s="510"/>
      <c r="N29" s="515">
        <v>0</v>
      </c>
      <c r="O29" s="510"/>
      <c r="P29" s="510"/>
      <c r="Q29" s="510"/>
      <c r="R29" s="510"/>
      <c r="S29" s="510"/>
      <c r="T29" s="510"/>
      <c r="U29" s="510"/>
      <c r="V29" s="510"/>
      <c r="W29" s="511">
        <v>12.18</v>
      </c>
      <c r="X29" s="510"/>
      <c r="Y29" s="510"/>
      <c r="Z29" s="510"/>
      <c r="AA29" s="510"/>
      <c r="AB29" s="510"/>
    </row>
    <row r="30" spans="1:16384" s="14" customFormat="1" ht="15" customHeight="1">
      <c r="A30" s="194"/>
      <c r="B30" s="493" t="s">
        <v>857</v>
      </c>
      <c r="C30" s="194"/>
      <c r="D30" s="194"/>
      <c r="E30" s="194"/>
      <c r="F30" s="194"/>
      <c r="G30" s="194"/>
      <c r="H30" s="194"/>
      <c r="I30" s="194"/>
      <c r="J30" s="194"/>
      <c r="K30" s="194"/>
      <c r="L30" s="498"/>
      <c r="M30" s="194"/>
      <c r="N30" s="194"/>
      <c r="O30" s="194"/>
      <c r="P30" s="194"/>
      <c r="Q30" s="194"/>
      <c r="R30" s="194"/>
      <c r="S30" s="194"/>
      <c r="T30" s="194"/>
      <c r="U30" s="194"/>
      <c r="V30" s="194"/>
      <c r="W30" s="194"/>
      <c r="X30" s="194"/>
      <c r="Y30" s="194"/>
      <c r="Z30" s="194"/>
      <c r="AA30" s="194"/>
      <c r="AB30" s="194"/>
    </row>
    <row r="31" spans="1:16384" s="14" customFormat="1" ht="15" customHeight="1">
      <c r="A31" s="517">
        <v>10</v>
      </c>
      <c r="B31" s="518" t="s">
        <v>848</v>
      </c>
      <c r="C31" s="519" t="s">
        <v>882</v>
      </c>
      <c r="D31" s="525" t="s">
        <v>883</v>
      </c>
      <c r="E31" s="521">
        <v>1</v>
      </c>
      <c r="F31" s="520" t="s">
        <v>681</v>
      </c>
      <c r="G31" s="522"/>
      <c r="H31" s="512">
        <f>ROUND(E31*G31, 2)</f>
        <v>0</v>
      </c>
      <c r="I31" s="1"/>
      <c r="J31" s="512">
        <f>ROUND(H31+I31,2)</f>
        <v>0</v>
      </c>
      <c r="K31" s="523">
        <v>6.0600000000000003E-3</v>
      </c>
      <c r="L31" s="496">
        <f>ROUND(K31*E31,5)</f>
        <v>6.0600000000000003E-3</v>
      </c>
      <c r="M31" s="516"/>
      <c r="N31" s="516"/>
      <c r="O31" s="520">
        <v>20</v>
      </c>
      <c r="P31" s="520" t="s">
        <v>169</v>
      </c>
      <c r="Q31" s="516"/>
      <c r="R31" s="516"/>
      <c r="S31" s="516"/>
      <c r="T31" s="516"/>
      <c r="U31" s="516"/>
      <c r="V31" s="524" t="s">
        <v>41</v>
      </c>
      <c r="W31" s="521">
        <v>0.77700000000000002</v>
      </c>
      <c r="X31" s="516"/>
      <c r="Y31" s="516"/>
      <c r="Z31" s="520" t="s">
        <v>851</v>
      </c>
      <c r="AA31" s="516"/>
      <c r="AB31" s="520" t="s">
        <v>22</v>
      </c>
      <c r="AC31" s="452"/>
      <c r="AD31" s="452"/>
      <c r="AE31" s="452"/>
      <c r="AF31" s="452"/>
      <c r="AG31" s="452"/>
      <c r="AH31" s="452"/>
      <c r="AI31" s="452"/>
      <c r="AJ31" s="452"/>
      <c r="AK31" s="452"/>
      <c r="AL31" s="452"/>
      <c r="AM31" s="452"/>
      <c r="AN31" s="452"/>
      <c r="AO31" s="452"/>
      <c r="AP31" s="452"/>
      <c r="AQ31" s="452"/>
      <c r="AR31" s="452"/>
      <c r="AS31" s="452"/>
      <c r="AT31" s="452"/>
      <c r="AU31" s="452"/>
      <c r="AV31" s="452"/>
      <c r="AW31" s="452"/>
      <c r="AX31" s="452"/>
      <c r="AY31" s="452"/>
      <c r="AZ31" s="452"/>
      <c r="BA31" s="452"/>
      <c r="BB31" s="452"/>
      <c r="BC31" s="452"/>
      <c r="BD31" s="452"/>
      <c r="BE31" s="452"/>
      <c r="BF31" s="452"/>
      <c r="BG31" s="452"/>
      <c r="BH31" s="452"/>
      <c r="BI31" s="452"/>
      <c r="BJ31" s="452"/>
      <c r="BK31" s="452"/>
      <c r="BL31" s="452"/>
      <c r="BM31" s="452"/>
      <c r="BN31" s="452"/>
      <c r="BO31" s="452"/>
      <c r="BP31" s="452"/>
      <c r="BQ31" s="452"/>
      <c r="BR31" s="452"/>
      <c r="BS31" s="452"/>
      <c r="BT31" s="452"/>
      <c r="BU31" s="452"/>
      <c r="BV31" s="452"/>
      <c r="BW31" s="452"/>
      <c r="BX31" s="452"/>
      <c r="BY31" s="452"/>
      <c r="BZ31" s="452"/>
      <c r="CA31" s="452"/>
      <c r="CB31" s="452"/>
      <c r="CC31" s="452"/>
      <c r="CD31" s="452"/>
      <c r="CE31" s="452"/>
      <c r="CF31" s="452"/>
      <c r="CG31" s="452"/>
      <c r="CH31" s="452"/>
      <c r="CI31" s="452"/>
      <c r="CJ31" s="452"/>
      <c r="CK31" s="452"/>
      <c r="CL31" s="452"/>
      <c r="CM31" s="452"/>
      <c r="CN31" s="452"/>
      <c r="CO31" s="452"/>
      <c r="CP31" s="452"/>
      <c r="CQ31" s="452"/>
      <c r="CR31" s="452"/>
      <c r="CS31" s="452"/>
      <c r="CT31" s="452"/>
      <c r="CU31" s="452"/>
      <c r="CV31" s="452"/>
      <c r="CW31" s="452"/>
      <c r="CX31" s="452"/>
      <c r="CY31" s="452"/>
      <c r="CZ31" s="452"/>
      <c r="DA31" s="452"/>
      <c r="DB31" s="452"/>
      <c r="DC31" s="452"/>
      <c r="DD31" s="452"/>
      <c r="DE31" s="452"/>
      <c r="DF31" s="452"/>
      <c r="DG31" s="452"/>
      <c r="DH31" s="452"/>
      <c r="DI31" s="452"/>
      <c r="DJ31" s="452"/>
      <c r="DK31" s="452"/>
      <c r="DL31" s="452"/>
      <c r="DM31" s="452"/>
      <c r="DN31" s="452"/>
      <c r="DO31" s="452"/>
      <c r="DP31" s="452"/>
      <c r="DQ31" s="452"/>
      <c r="DR31" s="452"/>
      <c r="DS31" s="452"/>
      <c r="DT31" s="452"/>
      <c r="DU31" s="452"/>
      <c r="DV31" s="452"/>
      <c r="DW31" s="452"/>
      <c r="DX31" s="452"/>
      <c r="DY31" s="452"/>
      <c r="DZ31" s="452"/>
      <c r="EA31" s="452"/>
      <c r="EB31" s="452"/>
      <c r="EC31" s="452"/>
      <c r="ED31" s="452"/>
      <c r="EE31" s="452"/>
      <c r="EF31" s="452"/>
      <c r="EG31" s="452"/>
      <c r="EH31" s="452"/>
      <c r="EI31" s="452"/>
      <c r="EJ31" s="452"/>
      <c r="EK31" s="452"/>
      <c r="EL31" s="452"/>
      <c r="EM31" s="452"/>
      <c r="EN31" s="452"/>
      <c r="EO31" s="452"/>
      <c r="EP31" s="452"/>
      <c r="EQ31" s="452"/>
      <c r="ER31" s="452"/>
      <c r="ES31" s="452"/>
      <c r="ET31" s="452"/>
      <c r="EU31" s="452"/>
      <c r="EV31" s="452"/>
      <c r="EW31" s="452"/>
      <c r="EX31" s="452"/>
      <c r="EY31" s="452"/>
      <c r="EZ31" s="452"/>
      <c r="FA31" s="452"/>
      <c r="FB31" s="452"/>
      <c r="FC31" s="452"/>
      <c r="FD31" s="452"/>
      <c r="FE31" s="452"/>
      <c r="FF31" s="452"/>
      <c r="FG31" s="452"/>
      <c r="FH31" s="452"/>
      <c r="FI31" s="452"/>
      <c r="FJ31" s="452"/>
      <c r="FK31" s="452"/>
      <c r="FL31" s="452"/>
      <c r="FM31" s="452"/>
      <c r="FN31" s="452"/>
      <c r="FO31" s="452"/>
      <c r="FP31" s="452"/>
      <c r="FQ31" s="452"/>
      <c r="FR31" s="452"/>
      <c r="FS31" s="452"/>
      <c r="FT31" s="452"/>
      <c r="FU31" s="452"/>
      <c r="FV31" s="452"/>
      <c r="FW31" s="452"/>
      <c r="FX31" s="452"/>
      <c r="FY31" s="452"/>
      <c r="FZ31" s="452"/>
      <c r="GA31" s="452"/>
      <c r="GB31" s="452"/>
      <c r="GC31" s="452"/>
      <c r="GD31" s="452"/>
      <c r="GE31" s="452"/>
      <c r="GF31" s="452"/>
      <c r="GG31" s="452"/>
      <c r="GH31" s="452"/>
      <c r="GI31" s="452"/>
      <c r="GJ31" s="452"/>
      <c r="GK31" s="452"/>
      <c r="GL31" s="452"/>
      <c r="GM31" s="452"/>
      <c r="GN31" s="452"/>
      <c r="GO31" s="452"/>
      <c r="GP31" s="452"/>
      <c r="GQ31" s="452"/>
      <c r="GR31" s="452"/>
      <c r="GS31" s="452"/>
      <c r="GT31" s="452"/>
      <c r="GU31" s="452"/>
      <c r="GV31" s="452"/>
      <c r="GW31" s="452"/>
      <c r="GX31" s="452"/>
      <c r="GY31" s="452"/>
      <c r="GZ31" s="452"/>
      <c r="HA31" s="452"/>
      <c r="HB31" s="452"/>
      <c r="HC31" s="452"/>
      <c r="HD31" s="452"/>
      <c r="HE31" s="452"/>
      <c r="HF31" s="452"/>
      <c r="HG31" s="452"/>
      <c r="HH31" s="452"/>
      <c r="HI31" s="452"/>
      <c r="HJ31" s="452"/>
      <c r="HK31" s="452"/>
      <c r="HL31" s="452"/>
      <c r="HM31" s="452"/>
      <c r="HN31" s="452"/>
      <c r="HO31" s="452"/>
      <c r="HP31" s="452"/>
      <c r="HQ31" s="452"/>
      <c r="HR31" s="452"/>
      <c r="HS31" s="452"/>
      <c r="HT31" s="452"/>
      <c r="HU31" s="452"/>
      <c r="HV31" s="452"/>
      <c r="HW31" s="452"/>
      <c r="HX31" s="452"/>
      <c r="HY31" s="452"/>
      <c r="HZ31" s="452"/>
      <c r="IA31" s="452"/>
      <c r="IB31" s="452"/>
      <c r="IC31" s="452"/>
      <c r="ID31" s="452"/>
      <c r="IE31" s="452"/>
      <c r="IF31" s="452"/>
      <c r="IG31" s="452"/>
      <c r="IH31" s="452"/>
      <c r="II31" s="452"/>
      <c r="IJ31" s="452"/>
      <c r="IK31" s="452"/>
      <c r="IL31" s="452"/>
      <c r="IM31" s="452"/>
      <c r="IN31" s="452"/>
      <c r="IO31" s="452"/>
      <c r="IP31" s="452"/>
      <c r="IQ31" s="452"/>
      <c r="IR31" s="452"/>
      <c r="IS31" s="452"/>
      <c r="IT31" s="452"/>
      <c r="IU31" s="452"/>
      <c r="IV31" s="452"/>
      <c r="IW31" s="452"/>
      <c r="IX31" s="452"/>
      <c r="IY31" s="452"/>
      <c r="IZ31" s="452"/>
      <c r="JA31" s="452"/>
      <c r="JB31" s="452"/>
      <c r="JC31" s="452"/>
      <c r="JD31" s="452"/>
      <c r="JE31" s="452"/>
      <c r="JF31" s="452"/>
      <c r="JG31" s="452"/>
      <c r="JH31" s="452"/>
      <c r="JI31" s="452"/>
      <c r="JJ31" s="452"/>
      <c r="JK31" s="452"/>
      <c r="JL31" s="452"/>
      <c r="JM31" s="452"/>
      <c r="JN31" s="452"/>
      <c r="JO31" s="452"/>
      <c r="JP31" s="452"/>
      <c r="JQ31" s="452"/>
      <c r="JR31" s="452"/>
      <c r="JS31" s="452"/>
      <c r="JT31" s="452"/>
      <c r="JU31" s="452"/>
      <c r="JV31" s="452"/>
      <c r="JW31" s="452"/>
      <c r="JX31" s="452"/>
      <c r="JY31" s="452"/>
      <c r="JZ31" s="452"/>
      <c r="KA31" s="452"/>
      <c r="KB31" s="452"/>
      <c r="KC31" s="452"/>
      <c r="KD31" s="452"/>
      <c r="KE31" s="452"/>
      <c r="KF31" s="452"/>
      <c r="KG31" s="452"/>
      <c r="KH31" s="452"/>
      <c r="KI31" s="452"/>
      <c r="KJ31" s="452"/>
      <c r="KK31" s="452"/>
      <c r="KL31" s="452"/>
      <c r="KM31" s="452"/>
      <c r="KN31" s="452"/>
      <c r="KO31" s="452"/>
      <c r="KP31" s="452"/>
      <c r="KQ31" s="452"/>
      <c r="KR31" s="452"/>
      <c r="KS31" s="452"/>
      <c r="KT31" s="452"/>
      <c r="KU31" s="452"/>
      <c r="KV31" s="452"/>
      <c r="KW31" s="452"/>
      <c r="KX31" s="452"/>
      <c r="KY31" s="452"/>
      <c r="KZ31" s="452"/>
      <c r="LA31" s="452"/>
      <c r="LB31" s="452"/>
      <c r="LC31" s="452"/>
      <c r="LD31" s="452"/>
      <c r="LE31" s="452"/>
      <c r="LF31" s="452"/>
      <c r="LG31" s="452"/>
      <c r="LH31" s="452"/>
      <c r="LI31" s="452"/>
      <c r="LJ31" s="452"/>
      <c r="LK31" s="452"/>
      <c r="LL31" s="452"/>
      <c r="LM31" s="452"/>
      <c r="LN31" s="452"/>
      <c r="LO31" s="452"/>
      <c r="LP31" s="452"/>
      <c r="LQ31" s="452"/>
      <c r="LR31" s="452"/>
      <c r="LS31" s="452"/>
      <c r="LT31" s="452"/>
      <c r="LU31" s="452"/>
      <c r="LV31" s="452"/>
      <c r="LW31" s="452"/>
      <c r="LX31" s="452"/>
      <c r="LY31" s="452"/>
      <c r="LZ31" s="452"/>
      <c r="MA31" s="452"/>
      <c r="MB31" s="452"/>
      <c r="MC31" s="452"/>
      <c r="MD31" s="452"/>
      <c r="ME31" s="452"/>
      <c r="MF31" s="452"/>
      <c r="MG31" s="452"/>
      <c r="MH31" s="452"/>
      <c r="MI31" s="452"/>
      <c r="MJ31" s="452"/>
      <c r="MK31" s="452"/>
      <c r="ML31" s="452"/>
      <c r="MM31" s="452"/>
      <c r="MN31" s="452"/>
      <c r="MO31" s="452"/>
      <c r="MP31" s="452"/>
      <c r="MQ31" s="452"/>
      <c r="MR31" s="452"/>
      <c r="MS31" s="452"/>
      <c r="MT31" s="452"/>
      <c r="MU31" s="452"/>
      <c r="MV31" s="452"/>
      <c r="MW31" s="452"/>
      <c r="MX31" s="452"/>
      <c r="MY31" s="452"/>
      <c r="MZ31" s="452"/>
      <c r="NA31" s="452"/>
      <c r="NB31" s="452"/>
      <c r="NC31" s="452"/>
      <c r="ND31" s="452"/>
      <c r="NE31" s="452"/>
      <c r="NF31" s="452"/>
      <c r="NG31" s="452"/>
      <c r="NH31" s="452"/>
      <c r="NI31" s="452"/>
      <c r="NJ31" s="452"/>
      <c r="NK31" s="452"/>
      <c r="NL31" s="452"/>
      <c r="NM31" s="452"/>
      <c r="NN31" s="452"/>
      <c r="NO31" s="452"/>
      <c r="NP31" s="452"/>
      <c r="NQ31" s="452"/>
      <c r="NR31" s="452"/>
      <c r="NS31" s="452"/>
      <c r="NT31" s="452"/>
      <c r="NU31" s="452"/>
      <c r="NV31" s="452"/>
      <c r="NW31" s="452"/>
      <c r="NX31" s="452"/>
      <c r="NY31" s="452"/>
      <c r="NZ31" s="452"/>
      <c r="OA31" s="452"/>
      <c r="OB31" s="452"/>
      <c r="OC31" s="452"/>
      <c r="OD31" s="452"/>
      <c r="OE31" s="452"/>
      <c r="OF31" s="452"/>
      <c r="OG31" s="452"/>
      <c r="OH31" s="452"/>
      <c r="OI31" s="452"/>
      <c r="OJ31" s="452"/>
      <c r="OK31" s="452"/>
      <c r="OL31" s="452"/>
      <c r="OM31" s="452"/>
      <c r="ON31" s="452"/>
      <c r="OO31" s="452"/>
      <c r="OP31" s="452"/>
      <c r="OQ31" s="452"/>
      <c r="OR31" s="452"/>
      <c r="OS31" s="452"/>
      <c r="OT31" s="452"/>
      <c r="OU31" s="452"/>
      <c r="OV31" s="452"/>
      <c r="OW31" s="452"/>
      <c r="OX31" s="452"/>
      <c r="OY31" s="452"/>
      <c r="OZ31" s="452"/>
      <c r="PA31" s="452"/>
      <c r="PB31" s="452"/>
      <c r="PC31" s="452"/>
      <c r="PD31" s="452"/>
      <c r="PE31" s="452"/>
      <c r="PF31" s="452"/>
      <c r="PG31" s="452"/>
      <c r="PH31" s="452"/>
      <c r="PI31" s="452"/>
      <c r="PJ31" s="452"/>
      <c r="PK31" s="452"/>
      <c r="PL31" s="452"/>
      <c r="PM31" s="452"/>
      <c r="PN31" s="452"/>
      <c r="PO31" s="452"/>
      <c r="PP31" s="452"/>
      <c r="PQ31" s="452"/>
      <c r="PR31" s="452"/>
      <c r="PS31" s="452"/>
      <c r="PT31" s="452"/>
      <c r="PU31" s="452"/>
      <c r="PV31" s="452"/>
      <c r="PW31" s="452"/>
      <c r="PX31" s="452"/>
      <c r="PY31" s="452"/>
      <c r="PZ31" s="452"/>
      <c r="QA31" s="452"/>
      <c r="QB31" s="452"/>
      <c r="QC31" s="452"/>
      <c r="QD31" s="452"/>
      <c r="QE31" s="452"/>
      <c r="QF31" s="452"/>
      <c r="QG31" s="452"/>
      <c r="QH31" s="452"/>
      <c r="QI31" s="452"/>
      <c r="QJ31" s="452"/>
      <c r="QK31" s="452"/>
      <c r="QL31" s="452"/>
      <c r="QM31" s="452"/>
      <c r="QN31" s="452"/>
      <c r="QO31" s="452"/>
      <c r="QP31" s="452"/>
      <c r="QQ31" s="452"/>
      <c r="QR31" s="452"/>
      <c r="QS31" s="452"/>
      <c r="QT31" s="452"/>
      <c r="QU31" s="452"/>
      <c r="QV31" s="452"/>
      <c r="QW31" s="452"/>
      <c r="QX31" s="452"/>
      <c r="QY31" s="452"/>
      <c r="QZ31" s="452"/>
      <c r="RA31" s="452"/>
      <c r="RB31" s="452"/>
      <c r="RC31" s="452"/>
      <c r="RD31" s="452"/>
      <c r="RE31" s="452"/>
      <c r="RF31" s="452"/>
      <c r="RG31" s="452"/>
      <c r="RH31" s="452"/>
      <c r="RI31" s="452"/>
      <c r="RJ31" s="452"/>
      <c r="RK31" s="452"/>
      <c r="RL31" s="452"/>
      <c r="RM31" s="452"/>
      <c r="RN31" s="452"/>
      <c r="RO31" s="452"/>
      <c r="RP31" s="452"/>
      <c r="RQ31" s="452"/>
      <c r="RR31" s="452"/>
      <c r="RS31" s="452"/>
      <c r="RT31" s="452"/>
      <c r="RU31" s="452"/>
      <c r="RV31" s="452"/>
      <c r="RW31" s="452"/>
      <c r="RX31" s="452"/>
      <c r="RY31" s="452"/>
      <c r="RZ31" s="452"/>
      <c r="SA31" s="452"/>
      <c r="SB31" s="452"/>
      <c r="SC31" s="452"/>
      <c r="SD31" s="452"/>
      <c r="SE31" s="452"/>
      <c r="SF31" s="452"/>
      <c r="SG31" s="452"/>
      <c r="SH31" s="452"/>
      <c r="SI31" s="452"/>
      <c r="SJ31" s="452"/>
      <c r="SK31" s="452"/>
      <c r="SL31" s="452"/>
      <c r="SM31" s="452"/>
      <c r="SN31" s="452"/>
      <c r="SO31" s="452"/>
      <c r="SP31" s="452"/>
      <c r="SQ31" s="452"/>
      <c r="SR31" s="452"/>
      <c r="SS31" s="452"/>
      <c r="ST31" s="452"/>
      <c r="SU31" s="452"/>
      <c r="SV31" s="452"/>
      <c r="SW31" s="452"/>
      <c r="SX31" s="452"/>
      <c r="SY31" s="452"/>
      <c r="SZ31" s="452"/>
      <c r="TA31" s="452"/>
      <c r="TB31" s="452"/>
      <c r="TC31" s="452"/>
      <c r="TD31" s="452"/>
      <c r="TE31" s="452"/>
      <c r="TF31" s="452"/>
      <c r="TG31" s="452"/>
      <c r="TH31" s="452"/>
      <c r="TI31" s="452"/>
      <c r="TJ31" s="452"/>
      <c r="TK31" s="452"/>
      <c r="TL31" s="452"/>
      <c r="TM31" s="452"/>
      <c r="TN31" s="452"/>
      <c r="TO31" s="452"/>
      <c r="TP31" s="452"/>
      <c r="TQ31" s="452"/>
      <c r="TR31" s="452"/>
      <c r="TS31" s="452"/>
      <c r="TT31" s="452"/>
      <c r="TU31" s="452"/>
      <c r="TV31" s="452"/>
      <c r="TW31" s="452"/>
      <c r="TX31" s="452"/>
      <c r="TY31" s="452"/>
      <c r="TZ31" s="452"/>
      <c r="UA31" s="452"/>
      <c r="UB31" s="452"/>
      <c r="UC31" s="452"/>
      <c r="UD31" s="452"/>
      <c r="UE31" s="452"/>
      <c r="UF31" s="452"/>
      <c r="UG31" s="452"/>
      <c r="UH31" s="452"/>
      <c r="UI31" s="452"/>
      <c r="UJ31" s="452"/>
      <c r="UK31" s="452"/>
      <c r="UL31" s="452"/>
      <c r="UM31" s="452"/>
      <c r="UN31" s="452"/>
      <c r="UO31" s="452"/>
      <c r="UP31" s="452"/>
      <c r="UQ31" s="452"/>
      <c r="UR31" s="452"/>
      <c r="US31" s="452"/>
      <c r="UT31" s="452"/>
      <c r="UU31" s="452"/>
      <c r="UV31" s="452"/>
      <c r="UW31" s="452"/>
      <c r="UX31" s="452"/>
      <c r="UY31" s="452"/>
      <c r="UZ31" s="452"/>
      <c r="VA31" s="452"/>
      <c r="VB31" s="452"/>
      <c r="VC31" s="452"/>
      <c r="VD31" s="452"/>
      <c r="VE31" s="452"/>
      <c r="VF31" s="452"/>
      <c r="VG31" s="452"/>
      <c r="VH31" s="452"/>
      <c r="VI31" s="452"/>
      <c r="VJ31" s="452"/>
      <c r="VK31" s="452"/>
      <c r="VL31" s="452"/>
      <c r="VM31" s="452"/>
      <c r="VN31" s="452"/>
      <c r="VO31" s="452"/>
      <c r="VP31" s="452"/>
      <c r="VQ31" s="452"/>
      <c r="VR31" s="452"/>
      <c r="VS31" s="452"/>
      <c r="VT31" s="452"/>
      <c r="VU31" s="452"/>
      <c r="VV31" s="452"/>
      <c r="VW31" s="452"/>
      <c r="VX31" s="452"/>
      <c r="VY31" s="452"/>
      <c r="VZ31" s="452"/>
      <c r="WA31" s="452"/>
      <c r="WB31" s="452"/>
      <c r="WC31" s="452"/>
      <c r="WD31" s="452"/>
      <c r="WE31" s="452"/>
      <c r="WF31" s="452"/>
      <c r="WG31" s="452"/>
      <c r="WH31" s="452"/>
      <c r="WI31" s="452"/>
      <c r="WJ31" s="452"/>
      <c r="WK31" s="452"/>
      <c r="WL31" s="452"/>
      <c r="WM31" s="452"/>
      <c r="WN31" s="452"/>
      <c r="WO31" s="452"/>
      <c r="WP31" s="452"/>
      <c r="WQ31" s="452"/>
      <c r="WR31" s="452"/>
      <c r="WS31" s="452"/>
      <c r="WT31" s="452"/>
      <c r="WU31" s="452"/>
      <c r="WV31" s="452"/>
      <c r="WW31" s="452"/>
      <c r="WX31" s="452"/>
      <c r="WY31" s="452"/>
      <c r="WZ31" s="452"/>
      <c r="XA31" s="452"/>
      <c r="XB31" s="452"/>
      <c r="XC31" s="452"/>
      <c r="XD31" s="452"/>
      <c r="XE31" s="452"/>
      <c r="XF31" s="452"/>
      <c r="XG31" s="452"/>
      <c r="XH31" s="452"/>
      <c r="XI31" s="452"/>
      <c r="XJ31" s="452"/>
      <c r="XK31" s="452"/>
      <c r="XL31" s="452"/>
      <c r="XM31" s="452"/>
      <c r="XN31" s="452"/>
      <c r="XO31" s="452"/>
      <c r="XP31" s="452"/>
      <c r="XQ31" s="452"/>
      <c r="XR31" s="452"/>
      <c r="XS31" s="452"/>
      <c r="XT31" s="452"/>
      <c r="XU31" s="452"/>
      <c r="XV31" s="452"/>
      <c r="XW31" s="452"/>
      <c r="XX31" s="452"/>
      <c r="XY31" s="452"/>
      <c r="XZ31" s="452"/>
      <c r="YA31" s="452"/>
      <c r="YB31" s="452"/>
      <c r="YC31" s="452"/>
      <c r="YD31" s="452"/>
      <c r="YE31" s="452"/>
      <c r="YF31" s="452"/>
      <c r="YG31" s="452"/>
      <c r="YH31" s="452"/>
      <c r="YI31" s="452"/>
      <c r="YJ31" s="452"/>
      <c r="YK31" s="452"/>
      <c r="YL31" s="452"/>
      <c r="YM31" s="452"/>
      <c r="YN31" s="452"/>
      <c r="YO31" s="452"/>
      <c r="YP31" s="452"/>
      <c r="YQ31" s="452"/>
      <c r="YR31" s="452"/>
      <c r="YS31" s="452"/>
      <c r="YT31" s="452"/>
      <c r="YU31" s="452"/>
      <c r="YV31" s="452"/>
      <c r="YW31" s="452"/>
      <c r="YX31" s="452"/>
      <c r="YY31" s="452"/>
      <c r="YZ31" s="452"/>
      <c r="ZA31" s="452"/>
      <c r="ZB31" s="452"/>
      <c r="ZC31" s="452"/>
      <c r="ZD31" s="452"/>
      <c r="ZE31" s="452"/>
      <c r="ZF31" s="452"/>
      <c r="ZG31" s="452"/>
      <c r="ZH31" s="452"/>
      <c r="ZI31" s="452"/>
      <c r="ZJ31" s="452"/>
      <c r="ZK31" s="452"/>
      <c r="ZL31" s="452"/>
      <c r="ZM31" s="452"/>
      <c r="ZN31" s="452"/>
      <c r="ZO31" s="452"/>
      <c r="ZP31" s="452"/>
      <c r="ZQ31" s="452"/>
      <c r="ZR31" s="452"/>
      <c r="ZS31" s="452"/>
      <c r="ZT31" s="452"/>
      <c r="ZU31" s="452"/>
      <c r="ZV31" s="452"/>
      <c r="ZW31" s="452"/>
      <c r="ZX31" s="452"/>
      <c r="ZY31" s="452"/>
      <c r="ZZ31" s="452"/>
      <c r="AAA31" s="452"/>
      <c r="AAB31" s="452"/>
      <c r="AAC31" s="452"/>
      <c r="AAD31" s="452"/>
      <c r="AAE31" s="452"/>
      <c r="AAF31" s="452"/>
      <c r="AAG31" s="452"/>
      <c r="AAH31" s="452"/>
      <c r="AAI31" s="452"/>
      <c r="AAJ31" s="452"/>
      <c r="AAK31" s="452"/>
      <c r="AAL31" s="452"/>
      <c r="AAM31" s="452"/>
      <c r="AAN31" s="452"/>
      <c r="AAO31" s="452"/>
      <c r="AAP31" s="452"/>
      <c r="AAQ31" s="452"/>
      <c r="AAR31" s="452"/>
      <c r="AAS31" s="452"/>
      <c r="AAT31" s="452"/>
      <c r="AAU31" s="452"/>
      <c r="AAV31" s="452"/>
      <c r="AAW31" s="452"/>
      <c r="AAX31" s="452"/>
      <c r="AAY31" s="452"/>
      <c r="AAZ31" s="452"/>
      <c r="ABA31" s="452"/>
      <c r="ABB31" s="452"/>
      <c r="ABC31" s="452"/>
      <c r="ABD31" s="452"/>
      <c r="ABE31" s="452"/>
      <c r="ABF31" s="452"/>
      <c r="ABG31" s="452"/>
      <c r="ABH31" s="452"/>
      <c r="ABI31" s="452"/>
      <c r="ABJ31" s="452"/>
      <c r="ABK31" s="452"/>
      <c r="ABL31" s="452"/>
      <c r="ABM31" s="452"/>
      <c r="ABN31" s="452"/>
      <c r="ABO31" s="452"/>
      <c r="ABP31" s="452"/>
      <c r="ABQ31" s="452"/>
      <c r="ABR31" s="452"/>
      <c r="ABS31" s="452"/>
      <c r="ABT31" s="452"/>
      <c r="ABU31" s="452"/>
      <c r="ABV31" s="452"/>
      <c r="ABW31" s="452"/>
      <c r="ABX31" s="452"/>
      <c r="ABY31" s="452"/>
      <c r="ABZ31" s="452"/>
      <c r="ACA31" s="452"/>
      <c r="ACB31" s="452"/>
      <c r="ACC31" s="452"/>
      <c r="ACD31" s="452"/>
      <c r="ACE31" s="452"/>
      <c r="ACF31" s="452"/>
      <c r="ACG31" s="452"/>
      <c r="ACH31" s="452"/>
      <c r="ACI31" s="452"/>
      <c r="ACJ31" s="452"/>
      <c r="ACK31" s="452"/>
      <c r="ACL31" s="452"/>
      <c r="ACM31" s="452"/>
      <c r="ACN31" s="452"/>
      <c r="ACO31" s="452"/>
      <c r="ACP31" s="452"/>
      <c r="ACQ31" s="452"/>
      <c r="ACR31" s="452"/>
      <c r="ACS31" s="452"/>
      <c r="ACT31" s="452"/>
      <c r="ACU31" s="452"/>
      <c r="ACV31" s="452"/>
      <c r="ACW31" s="452"/>
      <c r="ACX31" s="452"/>
      <c r="ACY31" s="452"/>
      <c r="ACZ31" s="452"/>
      <c r="ADA31" s="452"/>
      <c r="ADB31" s="452"/>
      <c r="ADC31" s="452"/>
      <c r="ADD31" s="452"/>
      <c r="ADE31" s="452"/>
      <c r="ADF31" s="452"/>
      <c r="ADG31" s="452"/>
      <c r="ADH31" s="452"/>
      <c r="ADI31" s="452"/>
      <c r="ADJ31" s="452"/>
      <c r="ADK31" s="452"/>
      <c r="ADL31" s="452"/>
      <c r="ADM31" s="452"/>
      <c r="ADN31" s="452"/>
      <c r="ADO31" s="452"/>
      <c r="ADP31" s="452"/>
      <c r="ADQ31" s="452"/>
      <c r="ADR31" s="452"/>
      <c r="ADS31" s="452"/>
      <c r="ADT31" s="452"/>
      <c r="ADU31" s="452"/>
      <c r="ADV31" s="452"/>
      <c r="ADW31" s="452"/>
      <c r="ADX31" s="452"/>
      <c r="ADY31" s="452"/>
      <c r="ADZ31" s="452"/>
      <c r="AEA31" s="452"/>
      <c r="AEB31" s="452"/>
      <c r="AEC31" s="452"/>
      <c r="AED31" s="452"/>
      <c r="AEE31" s="452"/>
      <c r="AEF31" s="452"/>
      <c r="AEG31" s="452"/>
      <c r="AEH31" s="452"/>
      <c r="AEI31" s="452"/>
      <c r="AEJ31" s="452"/>
      <c r="AEK31" s="452"/>
      <c r="AEL31" s="452"/>
      <c r="AEM31" s="452"/>
      <c r="AEN31" s="452"/>
      <c r="AEO31" s="452"/>
      <c r="AEP31" s="452"/>
      <c r="AEQ31" s="452"/>
      <c r="AER31" s="452"/>
      <c r="AES31" s="452"/>
      <c r="AET31" s="452"/>
      <c r="AEU31" s="452"/>
      <c r="AEV31" s="452"/>
      <c r="AEW31" s="452"/>
      <c r="AEX31" s="452"/>
      <c r="AEY31" s="452"/>
      <c r="AEZ31" s="452"/>
      <c r="AFA31" s="452"/>
      <c r="AFB31" s="452"/>
      <c r="AFC31" s="452"/>
      <c r="AFD31" s="452"/>
      <c r="AFE31" s="452"/>
      <c r="AFF31" s="452"/>
      <c r="AFG31" s="452"/>
      <c r="AFH31" s="452"/>
      <c r="AFI31" s="452"/>
      <c r="AFJ31" s="452"/>
      <c r="AFK31" s="452"/>
      <c r="AFL31" s="452"/>
      <c r="AFM31" s="452"/>
      <c r="AFN31" s="452"/>
      <c r="AFO31" s="452"/>
      <c r="AFP31" s="452"/>
      <c r="AFQ31" s="452"/>
      <c r="AFR31" s="452"/>
      <c r="AFS31" s="452"/>
      <c r="AFT31" s="452"/>
      <c r="AFU31" s="452"/>
      <c r="AFV31" s="452"/>
      <c r="AFW31" s="452"/>
      <c r="AFX31" s="452"/>
      <c r="AFY31" s="452"/>
      <c r="AFZ31" s="452"/>
      <c r="AGA31" s="452"/>
      <c r="AGB31" s="452"/>
      <c r="AGC31" s="452"/>
      <c r="AGD31" s="452"/>
      <c r="AGE31" s="452"/>
      <c r="AGF31" s="452"/>
      <c r="AGG31" s="452"/>
      <c r="AGH31" s="452"/>
      <c r="AGI31" s="452"/>
      <c r="AGJ31" s="452"/>
      <c r="AGK31" s="452"/>
      <c r="AGL31" s="452"/>
      <c r="AGM31" s="452"/>
      <c r="AGN31" s="452"/>
      <c r="AGO31" s="452"/>
      <c r="AGP31" s="452"/>
      <c r="AGQ31" s="452"/>
      <c r="AGR31" s="452"/>
      <c r="AGS31" s="452"/>
      <c r="AGT31" s="452"/>
      <c r="AGU31" s="452"/>
      <c r="AGV31" s="452"/>
      <c r="AGW31" s="452"/>
      <c r="AGX31" s="452"/>
      <c r="AGY31" s="452"/>
      <c r="AGZ31" s="452"/>
      <c r="AHA31" s="452"/>
      <c r="AHB31" s="452"/>
      <c r="AHC31" s="452"/>
      <c r="AHD31" s="452"/>
      <c r="AHE31" s="452"/>
      <c r="AHF31" s="452"/>
      <c r="AHG31" s="452"/>
      <c r="AHH31" s="452"/>
      <c r="AHI31" s="452"/>
      <c r="AHJ31" s="452"/>
      <c r="AHK31" s="452"/>
      <c r="AHL31" s="452"/>
      <c r="AHM31" s="452"/>
      <c r="AHN31" s="452"/>
      <c r="AHO31" s="452"/>
      <c r="AHP31" s="452"/>
      <c r="AHQ31" s="452"/>
      <c r="AHR31" s="452"/>
      <c r="AHS31" s="452"/>
      <c r="AHT31" s="452"/>
      <c r="AHU31" s="452"/>
      <c r="AHV31" s="452"/>
      <c r="AHW31" s="452"/>
      <c r="AHX31" s="452"/>
      <c r="AHY31" s="452"/>
      <c r="AHZ31" s="452"/>
      <c r="AIA31" s="452"/>
      <c r="AIB31" s="452"/>
      <c r="AIC31" s="452"/>
      <c r="AID31" s="452"/>
      <c r="AIE31" s="452"/>
      <c r="AIF31" s="452"/>
      <c r="AIG31" s="452"/>
      <c r="AIH31" s="452"/>
      <c r="AII31" s="452"/>
      <c r="AIJ31" s="452"/>
      <c r="AIK31" s="452"/>
      <c r="AIL31" s="452"/>
      <c r="AIM31" s="452"/>
      <c r="AIN31" s="452"/>
      <c r="AIO31" s="452"/>
      <c r="AIP31" s="452"/>
      <c r="AIQ31" s="452"/>
      <c r="AIR31" s="452"/>
      <c r="AIS31" s="452"/>
      <c r="AIT31" s="452"/>
      <c r="AIU31" s="452"/>
      <c r="AIV31" s="452"/>
      <c r="AIW31" s="452"/>
      <c r="AIX31" s="452"/>
      <c r="AIY31" s="452"/>
      <c r="AIZ31" s="452"/>
      <c r="AJA31" s="452"/>
      <c r="AJB31" s="452"/>
      <c r="AJC31" s="452"/>
      <c r="AJD31" s="452"/>
      <c r="AJE31" s="452"/>
      <c r="AJF31" s="452"/>
      <c r="AJG31" s="452"/>
      <c r="AJH31" s="452"/>
      <c r="AJI31" s="452"/>
      <c r="AJJ31" s="452"/>
      <c r="AJK31" s="452"/>
      <c r="AJL31" s="452"/>
      <c r="AJM31" s="452"/>
      <c r="AJN31" s="452"/>
      <c r="AJO31" s="452"/>
      <c r="AJP31" s="452"/>
      <c r="AJQ31" s="452"/>
      <c r="AJR31" s="452"/>
      <c r="AJS31" s="452"/>
      <c r="AJT31" s="452"/>
      <c r="AJU31" s="452"/>
      <c r="AJV31" s="452"/>
      <c r="AJW31" s="452"/>
      <c r="AJX31" s="452"/>
      <c r="AJY31" s="452"/>
      <c r="AJZ31" s="452"/>
      <c r="AKA31" s="452"/>
      <c r="AKB31" s="452"/>
      <c r="AKC31" s="452"/>
      <c r="AKD31" s="452"/>
      <c r="AKE31" s="452"/>
      <c r="AKF31" s="452"/>
      <c r="AKG31" s="452"/>
      <c r="AKH31" s="452"/>
      <c r="AKI31" s="452"/>
      <c r="AKJ31" s="452"/>
      <c r="AKK31" s="452"/>
      <c r="AKL31" s="452"/>
      <c r="AKM31" s="452"/>
      <c r="AKN31" s="452"/>
      <c r="AKO31" s="452"/>
      <c r="AKP31" s="452"/>
      <c r="AKQ31" s="452"/>
      <c r="AKR31" s="452"/>
      <c r="AKS31" s="452"/>
      <c r="AKT31" s="452"/>
      <c r="AKU31" s="452"/>
      <c r="AKV31" s="452"/>
      <c r="AKW31" s="452"/>
      <c r="AKX31" s="452"/>
      <c r="AKY31" s="452"/>
      <c r="AKZ31" s="452"/>
      <c r="ALA31" s="452"/>
      <c r="ALB31" s="452"/>
      <c r="ALC31" s="452"/>
      <c r="ALD31" s="452"/>
      <c r="ALE31" s="452"/>
      <c r="ALF31" s="452"/>
      <c r="ALG31" s="452"/>
      <c r="ALH31" s="452"/>
      <c r="ALI31" s="452"/>
      <c r="ALJ31" s="452"/>
      <c r="ALK31" s="452"/>
      <c r="ALL31" s="452"/>
      <c r="ALM31" s="452"/>
      <c r="ALN31" s="452"/>
      <c r="ALO31" s="452"/>
      <c r="ALP31" s="452"/>
      <c r="ALQ31" s="452"/>
      <c r="ALR31" s="452"/>
      <c r="ALS31" s="452"/>
      <c r="ALT31" s="452"/>
      <c r="ALU31" s="452"/>
      <c r="ALV31" s="452"/>
      <c r="ALW31" s="452"/>
      <c r="ALX31" s="452"/>
      <c r="ALY31" s="452"/>
      <c r="ALZ31" s="452"/>
      <c r="AMA31" s="452"/>
      <c r="AMB31" s="452"/>
      <c r="AMC31" s="452"/>
      <c r="AMD31" s="452"/>
      <c r="AME31" s="452"/>
      <c r="AMF31" s="452"/>
      <c r="AMG31" s="452"/>
      <c r="AMH31" s="452"/>
      <c r="AMI31" s="452"/>
      <c r="AMJ31" s="452"/>
      <c r="AMK31" s="452"/>
      <c r="AML31" s="452"/>
      <c r="AMM31" s="452"/>
      <c r="AMN31" s="452"/>
      <c r="AMO31" s="452"/>
      <c r="AMP31" s="452"/>
      <c r="AMQ31" s="452"/>
      <c r="AMR31" s="452"/>
      <c r="AMS31" s="452"/>
      <c r="AMT31" s="452"/>
      <c r="AMU31" s="452"/>
      <c r="AMV31" s="452"/>
      <c r="AMW31" s="452"/>
      <c r="AMX31" s="452"/>
      <c r="AMY31" s="452"/>
      <c r="AMZ31" s="452"/>
      <c r="ANA31" s="452"/>
      <c r="ANB31" s="452"/>
      <c r="ANC31" s="452"/>
      <c r="AND31" s="452"/>
      <c r="ANE31" s="452"/>
      <c r="ANF31" s="452"/>
      <c r="ANG31" s="452"/>
      <c r="ANH31" s="452"/>
      <c r="ANI31" s="452"/>
      <c r="ANJ31" s="452"/>
      <c r="ANK31" s="452"/>
      <c r="ANL31" s="452"/>
      <c r="ANM31" s="452"/>
      <c r="ANN31" s="452"/>
      <c r="ANO31" s="452"/>
      <c r="ANP31" s="452"/>
      <c r="ANQ31" s="452"/>
      <c r="ANR31" s="452"/>
      <c r="ANS31" s="452"/>
      <c r="ANT31" s="452"/>
      <c r="ANU31" s="452"/>
      <c r="ANV31" s="452"/>
      <c r="ANW31" s="452"/>
      <c r="ANX31" s="452"/>
      <c r="ANY31" s="452"/>
      <c r="ANZ31" s="452"/>
      <c r="AOA31" s="452"/>
      <c r="AOB31" s="452"/>
      <c r="AOC31" s="452"/>
      <c r="AOD31" s="452"/>
      <c r="AOE31" s="452"/>
      <c r="AOF31" s="452"/>
      <c r="AOG31" s="452"/>
      <c r="AOH31" s="452"/>
      <c r="AOI31" s="452"/>
      <c r="AOJ31" s="452"/>
      <c r="AOK31" s="452"/>
      <c r="AOL31" s="452"/>
      <c r="AOM31" s="452"/>
      <c r="AON31" s="452"/>
      <c r="AOO31" s="452"/>
      <c r="AOP31" s="452"/>
      <c r="AOQ31" s="452"/>
      <c r="AOR31" s="452"/>
      <c r="AOS31" s="452"/>
      <c r="AOT31" s="452"/>
      <c r="AOU31" s="452"/>
      <c r="AOV31" s="452"/>
      <c r="AOW31" s="452"/>
      <c r="AOX31" s="452"/>
      <c r="AOY31" s="452"/>
      <c r="AOZ31" s="452"/>
      <c r="APA31" s="452"/>
      <c r="APB31" s="452"/>
      <c r="APC31" s="452"/>
      <c r="APD31" s="452"/>
      <c r="APE31" s="452"/>
      <c r="APF31" s="452"/>
      <c r="APG31" s="452"/>
      <c r="APH31" s="452"/>
      <c r="API31" s="452"/>
      <c r="APJ31" s="452"/>
      <c r="APK31" s="452"/>
      <c r="APL31" s="452"/>
      <c r="APM31" s="452"/>
      <c r="APN31" s="452"/>
      <c r="APO31" s="452"/>
      <c r="APP31" s="452"/>
      <c r="APQ31" s="452"/>
      <c r="APR31" s="452"/>
      <c r="APS31" s="452"/>
      <c r="APT31" s="452"/>
      <c r="APU31" s="452"/>
      <c r="APV31" s="452"/>
      <c r="APW31" s="452"/>
      <c r="APX31" s="452"/>
      <c r="APY31" s="452"/>
      <c r="APZ31" s="452"/>
      <c r="AQA31" s="452"/>
      <c r="AQB31" s="452"/>
      <c r="AQC31" s="452"/>
      <c r="AQD31" s="452"/>
      <c r="AQE31" s="452"/>
      <c r="AQF31" s="452"/>
      <c r="AQG31" s="452"/>
      <c r="AQH31" s="452"/>
      <c r="AQI31" s="452"/>
      <c r="AQJ31" s="452"/>
      <c r="AQK31" s="452"/>
      <c r="AQL31" s="452"/>
      <c r="AQM31" s="452"/>
      <c r="AQN31" s="452"/>
      <c r="AQO31" s="452"/>
      <c r="AQP31" s="452"/>
      <c r="AQQ31" s="452"/>
      <c r="AQR31" s="452"/>
      <c r="AQS31" s="452"/>
      <c r="AQT31" s="452"/>
      <c r="AQU31" s="452"/>
      <c r="AQV31" s="452"/>
      <c r="AQW31" s="452"/>
      <c r="AQX31" s="452"/>
      <c r="AQY31" s="452"/>
      <c r="AQZ31" s="452"/>
      <c r="ARA31" s="452"/>
      <c r="ARB31" s="452"/>
      <c r="ARC31" s="452"/>
      <c r="ARD31" s="452"/>
      <c r="ARE31" s="452"/>
      <c r="ARF31" s="452"/>
      <c r="ARG31" s="452"/>
      <c r="ARH31" s="452"/>
      <c r="ARI31" s="452"/>
      <c r="ARJ31" s="452"/>
      <c r="ARK31" s="452"/>
      <c r="ARL31" s="452"/>
      <c r="ARM31" s="452"/>
      <c r="ARN31" s="452"/>
      <c r="ARO31" s="452"/>
      <c r="ARP31" s="452"/>
      <c r="ARQ31" s="452"/>
      <c r="ARR31" s="452"/>
      <c r="ARS31" s="452"/>
      <c r="ART31" s="452"/>
      <c r="ARU31" s="452"/>
      <c r="ARV31" s="452"/>
      <c r="ARW31" s="452"/>
      <c r="ARX31" s="452"/>
      <c r="ARY31" s="452"/>
      <c r="ARZ31" s="452"/>
      <c r="ASA31" s="452"/>
      <c r="ASB31" s="452"/>
      <c r="ASC31" s="452"/>
      <c r="ASD31" s="452"/>
      <c r="ASE31" s="452"/>
      <c r="ASF31" s="452"/>
      <c r="ASG31" s="452"/>
      <c r="ASH31" s="452"/>
      <c r="ASI31" s="452"/>
      <c r="ASJ31" s="452"/>
      <c r="ASK31" s="452"/>
      <c r="ASL31" s="452"/>
      <c r="ASM31" s="452"/>
      <c r="ASN31" s="452"/>
      <c r="ASO31" s="452"/>
      <c r="ASP31" s="452"/>
      <c r="ASQ31" s="452"/>
      <c r="ASR31" s="452"/>
      <c r="ASS31" s="452"/>
      <c r="AST31" s="452"/>
      <c r="ASU31" s="452"/>
      <c r="ASV31" s="452"/>
      <c r="ASW31" s="452"/>
      <c r="ASX31" s="452"/>
      <c r="ASY31" s="452"/>
      <c r="ASZ31" s="452"/>
      <c r="ATA31" s="452"/>
      <c r="ATB31" s="452"/>
      <c r="ATC31" s="452"/>
      <c r="ATD31" s="452"/>
      <c r="ATE31" s="452"/>
      <c r="ATF31" s="452"/>
      <c r="ATG31" s="452"/>
      <c r="ATH31" s="452"/>
      <c r="ATI31" s="452"/>
      <c r="ATJ31" s="452"/>
      <c r="ATK31" s="452"/>
      <c r="ATL31" s="452"/>
      <c r="ATM31" s="452"/>
      <c r="ATN31" s="452"/>
      <c r="ATO31" s="452"/>
      <c r="ATP31" s="452"/>
      <c r="ATQ31" s="452"/>
      <c r="ATR31" s="452"/>
      <c r="ATS31" s="452"/>
      <c r="ATT31" s="452"/>
      <c r="ATU31" s="452"/>
      <c r="ATV31" s="452"/>
      <c r="ATW31" s="452"/>
      <c r="ATX31" s="452"/>
      <c r="ATY31" s="452"/>
      <c r="ATZ31" s="452"/>
      <c r="AUA31" s="452"/>
      <c r="AUB31" s="452"/>
      <c r="AUC31" s="452"/>
      <c r="AUD31" s="452"/>
      <c r="AUE31" s="452"/>
      <c r="AUF31" s="452"/>
      <c r="AUG31" s="452"/>
      <c r="AUH31" s="452"/>
      <c r="AUI31" s="452"/>
      <c r="AUJ31" s="452"/>
      <c r="AUK31" s="452"/>
      <c r="AUL31" s="452"/>
      <c r="AUM31" s="452"/>
      <c r="AUN31" s="452"/>
      <c r="AUO31" s="452"/>
      <c r="AUP31" s="452"/>
      <c r="AUQ31" s="452"/>
      <c r="AUR31" s="452"/>
      <c r="AUS31" s="452"/>
      <c r="AUT31" s="452"/>
      <c r="AUU31" s="452"/>
      <c r="AUV31" s="452"/>
      <c r="AUW31" s="452"/>
      <c r="AUX31" s="452"/>
      <c r="AUY31" s="452"/>
      <c r="AUZ31" s="452"/>
      <c r="AVA31" s="452"/>
      <c r="AVB31" s="452"/>
      <c r="AVC31" s="452"/>
      <c r="AVD31" s="452"/>
      <c r="AVE31" s="452"/>
      <c r="AVF31" s="452"/>
      <c r="AVG31" s="452"/>
      <c r="AVH31" s="452"/>
      <c r="AVI31" s="452"/>
      <c r="AVJ31" s="452"/>
      <c r="AVK31" s="452"/>
      <c r="AVL31" s="452"/>
      <c r="AVM31" s="452"/>
      <c r="AVN31" s="452"/>
      <c r="AVO31" s="452"/>
      <c r="AVP31" s="452"/>
      <c r="AVQ31" s="452"/>
      <c r="AVR31" s="452"/>
      <c r="AVS31" s="452"/>
      <c r="AVT31" s="452"/>
      <c r="AVU31" s="452"/>
      <c r="AVV31" s="452"/>
      <c r="AVW31" s="452"/>
      <c r="AVX31" s="452"/>
      <c r="AVY31" s="452"/>
      <c r="AVZ31" s="452"/>
      <c r="AWA31" s="452"/>
      <c r="AWB31" s="452"/>
      <c r="AWC31" s="452"/>
      <c r="AWD31" s="452"/>
      <c r="AWE31" s="452"/>
      <c r="AWF31" s="452"/>
      <c r="AWG31" s="452"/>
      <c r="AWH31" s="452"/>
      <c r="AWI31" s="452"/>
      <c r="AWJ31" s="452"/>
      <c r="AWK31" s="452"/>
      <c r="AWL31" s="452"/>
      <c r="AWM31" s="452"/>
      <c r="AWN31" s="452"/>
      <c r="AWO31" s="452"/>
      <c r="AWP31" s="452"/>
      <c r="AWQ31" s="452"/>
      <c r="AWR31" s="452"/>
      <c r="AWS31" s="452"/>
      <c r="AWT31" s="452"/>
      <c r="AWU31" s="452"/>
      <c r="AWV31" s="452"/>
      <c r="AWW31" s="452"/>
      <c r="AWX31" s="452"/>
      <c r="AWY31" s="452"/>
      <c r="AWZ31" s="452"/>
      <c r="AXA31" s="452"/>
      <c r="AXB31" s="452"/>
      <c r="AXC31" s="452"/>
      <c r="AXD31" s="452"/>
      <c r="AXE31" s="452"/>
      <c r="AXF31" s="452"/>
      <c r="AXG31" s="452"/>
      <c r="AXH31" s="452"/>
      <c r="AXI31" s="452"/>
      <c r="AXJ31" s="452"/>
      <c r="AXK31" s="452"/>
      <c r="AXL31" s="452"/>
      <c r="AXM31" s="452"/>
      <c r="AXN31" s="452"/>
      <c r="AXO31" s="452"/>
      <c r="AXP31" s="452"/>
      <c r="AXQ31" s="452"/>
      <c r="AXR31" s="452"/>
      <c r="AXS31" s="452"/>
      <c r="AXT31" s="452"/>
      <c r="AXU31" s="452"/>
      <c r="AXV31" s="452"/>
      <c r="AXW31" s="452"/>
      <c r="AXX31" s="452"/>
      <c r="AXY31" s="452"/>
      <c r="AXZ31" s="452"/>
      <c r="AYA31" s="452"/>
      <c r="AYB31" s="452"/>
      <c r="AYC31" s="452"/>
      <c r="AYD31" s="452"/>
      <c r="AYE31" s="452"/>
      <c r="AYF31" s="452"/>
      <c r="AYG31" s="452"/>
      <c r="AYH31" s="452"/>
      <c r="AYI31" s="452"/>
      <c r="AYJ31" s="452"/>
      <c r="AYK31" s="452"/>
      <c r="AYL31" s="452"/>
      <c r="AYM31" s="452"/>
      <c r="AYN31" s="452"/>
      <c r="AYO31" s="452"/>
      <c r="AYP31" s="452"/>
      <c r="AYQ31" s="452"/>
      <c r="AYR31" s="452"/>
      <c r="AYS31" s="452"/>
      <c r="AYT31" s="452"/>
      <c r="AYU31" s="452"/>
      <c r="AYV31" s="452"/>
      <c r="AYW31" s="452"/>
      <c r="AYX31" s="452"/>
      <c r="AYY31" s="452"/>
      <c r="AYZ31" s="452"/>
      <c r="AZA31" s="452"/>
      <c r="AZB31" s="452"/>
      <c r="AZC31" s="452"/>
      <c r="AZD31" s="452"/>
      <c r="AZE31" s="452"/>
      <c r="AZF31" s="452"/>
      <c r="AZG31" s="452"/>
      <c r="AZH31" s="452"/>
      <c r="AZI31" s="452"/>
      <c r="AZJ31" s="452"/>
      <c r="AZK31" s="452"/>
      <c r="AZL31" s="452"/>
      <c r="AZM31" s="452"/>
      <c r="AZN31" s="452"/>
      <c r="AZO31" s="452"/>
      <c r="AZP31" s="452"/>
      <c r="AZQ31" s="452"/>
      <c r="AZR31" s="452"/>
      <c r="AZS31" s="452"/>
      <c r="AZT31" s="452"/>
      <c r="AZU31" s="452"/>
      <c r="AZV31" s="452"/>
      <c r="AZW31" s="452"/>
      <c r="AZX31" s="452"/>
      <c r="AZY31" s="452"/>
      <c r="AZZ31" s="452"/>
      <c r="BAA31" s="452"/>
      <c r="BAB31" s="452"/>
      <c r="BAC31" s="452"/>
      <c r="BAD31" s="452"/>
      <c r="BAE31" s="452"/>
      <c r="BAF31" s="452"/>
      <c r="BAG31" s="452"/>
      <c r="BAH31" s="452"/>
      <c r="BAI31" s="452"/>
      <c r="BAJ31" s="452"/>
      <c r="BAK31" s="452"/>
      <c r="BAL31" s="452"/>
      <c r="BAM31" s="452"/>
      <c r="BAN31" s="452"/>
      <c r="BAO31" s="452"/>
      <c r="BAP31" s="452"/>
      <c r="BAQ31" s="452"/>
      <c r="BAR31" s="452"/>
      <c r="BAS31" s="452"/>
      <c r="BAT31" s="452"/>
      <c r="BAU31" s="452"/>
      <c r="BAV31" s="452"/>
      <c r="BAW31" s="452"/>
      <c r="BAX31" s="452"/>
      <c r="BAY31" s="452"/>
      <c r="BAZ31" s="452"/>
      <c r="BBA31" s="452"/>
      <c r="BBB31" s="452"/>
      <c r="BBC31" s="452"/>
      <c r="BBD31" s="452"/>
      <c r="BBE31" s="452"/>
      <c r="BBF31" s="452"/>
      <c r="BBG31" s="452"/>
      <c r="BBH31" s="452"/>
      <c r="BBI31" s="452"/>
      <c r="BBJ31" s="452"/>
      <c r="BBK31" s="452"/>
      <c r="BBL31" s="452"/>
      <c r="BBM31" s="452"/>
      <c r="BBN31" s="452"/>
      <c r="BBO31" s="452"/>
      <c r="BBP31" s="452"/>
      <c r="BBQ31" s="452"/>
      <c r="BBR31" s="452"/>
      <c r="BBS31" s="452"/>
      <c r="BBT31" s="452"/>
      <c r="BBU31" s="452"/>
      <c r="BBV31" s="452"/>
      <c r="BBW31" s="452"/>
      <c r="BBX31" s="452"/>
      <c r="BBY31" s="452"/>
      <c r="BBZ31" s="452"/>
      <c r="BCA31" s="452"/>
      <c r="BCB31" s="452"/>
      <c r="BCC31" s="452"/>
      <c r="BCD31" s="452"/>
      <c r="BCE31" s="452"/>
      <c r="BCF31" s="452"/>
      <c r="BCG31" s="452"/>
      <c r="BCH31" s="452"/>
      <c r="BCI31" s="452"/>
      <c r="BCJ31" s="452"/>
      <c r="BCK31" s="452"/>
      <c r="BCL31" s="452"/>
      <c r="BCM31" s="452"/>
      <c r="BCN31" s="452"/>
      <c r="BCO31" s="452"/>
      <c r="BCP31" s="452"/>
      <c r="BCQ31" s="452"/>
      <c r="BCR31" s="452"/>
      <c r="BCS31" s="452"/>
      <c r="BCT31" s="452"/>
      <c r="BCU31" s="452"/>
      <c r="BCV31" s="452"/>
      <c r="BCW31" s="452"/>
      <c r="BCX31" s="452"/>
      <c r="BCY31" s="452"/>
      <c r="BCZ31" s="452"/>
      <c r="BDA31" s="452"/>
      <c r="BDB31" s="452"/>
      <c r="BDC31" s="452"/>
      <c r="BDD31" s="452"/>
      <c r="BDE31" s="452"/>
      <c r="BDF31" s="452"/>
      <c r="BDG31" s="452"/>
      <c r="BDH31" s="452"/>
      <c r="BDI31" s="452"/>
      <c r="BDJ31" s="452"/>
      <c r="BDK31" s="452"/>
      <c r="BDL31" s="452"/>
      <c r="BDM31" s="452"/>
      <c r="BDN31" s="452"/>
      <c r="BDO31" s="452"/>
      <c r="BDP31" s="452"/>
      <c r="BDQ31" s="452"/>
      <c r="BDR31" s="452"/>
      <c r="BDS31" s="452"/>
      <c r="BDT31" s="452"/>
      <c r="BDU31" s="452"/>
      <c r="BDV31" s="452"/>
      <c r="BDW31" s="452"/>
      <c r="BDX31" s="452"/>
      <c r="BDY31" s="452"/>
      <c r="BDZ31" s="452"/>
      <c r="BEA31" s="452"/>
      <c r="BEB31" s="452"/>
      <c r="BEC31" s="452"/>
      <c r="BED31" s="452"/>
      <c r="BEE31" s="452"/>
      <c r="BEF31" s="452"/>
      <c r="BEG31" s="452"/>
      <c r="BEH31" s="452"/>
      <c r="BEI31" s="452"/>
      <c r="BEJ31" s="452"/>
      <c r="BEK31" s="452"/>
      <c r="BEL31" s="452"/>
      <c r="BEM31" s="452"/>
      <c r="BEN31" s="452"/>
      <c r="BEO31" s="452"/>
      <c r="BEP31" s="452"/>
      <c r="BEQ31" s="452"/>
      <c r="BER31" s="452"/>
      <c r="BES31" s="452"/>
      <c r="BET31" s="452"/>
      <c r="BEU31" s="452"/>
      <c r="BEV31" s="452"/>
      <c r="BEW31" s="452"/>
      <c r="BEX31" s="452"/>
      <c r="BEY31" s="452"/>
      <c r="BEZ31" s="452"/>
      <c r="BFA31" s="452"/>
      <c r="BFB31" s="452"/>
      <c r="BFC31" s="452"/>
      <c r="BFD31" s="452"/>
      <c r="BFE31" s="452"/>
      <c r="BFF31" s="452"/>
      <c r="BFG31" s="452"/>
      <c r="BFH31" s="452"/>
      <c r="BFI31" s="452"/>
      <c r="BFJ31" s="452"/>
      <c r="BFK31" s="452"/>
      <c r="BFL31" s="452"/>
      <c r="BFM31" s="452"/>
      <c r="BFN31" s="452"/>
      <c r="BFO31" s="452"/>
      <c r="BFP31" s="452"/>
      <c r="BFQ31" s="452"/>
      <c r="BFR31" s="452"/>
      <c r="BFS31" s="452"/>
      <c r="BFT31" s="452"/>
      <c r="BFU31" s="452"/>
      <c r="BFV31" s="452"/>
      <c r="BFW31" s="452"/>
      <c r="BFX31" s="452"/>
      <c r="BFY31" s="452"/>
      <c r="BFZ31" s="452"/>
      <c r="BGA31" s="452"/>
      <c r="BGB31" s="452"/>
      <c r="BGC31" s="452"/>
      <c r="BGD31" s="452"/>
      <c r="BGE31" s="452"/>
      <c r="BGF31" s="452"/>
      <c r="BGG31" s="452"/>
      <c r="BGH31" s="452"/>
      <c r="BGI31" s="452"/>
      <c r="BGJ31" s="452"/>
      <c r="BGK31" s="452"/>
      <c r="BGL31" s="452"/>
      <c r="BGM31" s="452"/>
      <c r="BGN31" s="452"/>
      <c r="BGO31" s="452"/>
      <c r="BGP31" s="452"/>
      <c r="BGQ31" s="452"/>
      <c r="BGR31" s="452"/>
      <c r="BGS31" s="452"/>
      <c r="BGT31" s="452"/>
      <c r="BGU31" s="452"/>
      <c r="BGV31" s="452"/>
      <c r="BGW31" s="452"/>
      <c r="BGX31" s="452"/>
      <c r="BGY31" s="452"/>
      <c r="BGZ31" s="452"/>
      <c r="BHA31" s="452"/>
      <c r="BHB31" s="452"/>
      <c r="BHC31" s="452"/>
      <c r="BHD31" s="452"/>
      <c r="BHE31" s="452"/>
      <c r="BHF31" s="452"/>
      <c r="BHG31" s="452"/>
      <c r="BHH31" s="452"/>
      <c r="BHI31" s="452"/>
      <c r="BHJ31" s="452"/>
      <c r="BHK31" s="452"/>
      <c r="BHL31" s="452"/>
      <c r="BHM31" s="452"/>
      <c r="BHN31" s="452"/>
      <c r="BHO31" s="452"/>
      <c r="BHP31" s="452"/>
      <c r="BHQ31" s="452"/>
      <c r="BHR31" s="452"/>
      <c r="BHS31" s="452"/>
      <c r="BHT31" s="452"/>
      <c r="BHU31" s="452"/>
      <c r="BHV31" s="452"/>
      <c r="BHW31" s="452"/>
      <c r="BHX31" s="452"/>
      <c r="BHY31" s="452"/>
      <c r="BHZ31" s="452"/>
      <c r="BIA31" s="452"/>
      <c r="BIB31" s="452"/>
      <c r="BIC31" s="452"/>
      <c r="BID31" s="452"/>
      <c r="BIE31" s="452"/>
      <c r="BIF31" s="452"/>
      <c r="BIG31" s="452"/>
      <c r="BIH31" s="452"/>
      <c r="BII31" s="452"/>
      <c r="BIJ31" s="452"/>
      <c r="BIK31" s="452"/>
      <c r="BIL31" s="452"/>
      <c r="BIM31" s="452"/>
      <c r="BIN31" s="452"/>
      <c r="BIO31" s="452"/>
      <c r="BIP31" s="452"/>
      <c r="BIQ31" s="452"/>
      <c r="BIR31" s="452"/>
      <c r="BIS31" s="452"/>
      <c r="BIT31" s="452"/>
      <c r="BIU31" s="452"/>
      <c r="BIV31" s="452"/>
      <c r="BIW31" s="452"/>
      <c r="BIX31" s="452"/>
      <c r="BIY31" s="452"/>
      <c r="BIZ31" s="452"/>
      <c r="BJA31" s="452"/>
      <c r="BJB31" s="452"/>
      <c r="BJC31" s="452"/>
      <c r="BJD31" s="452"/>
      <c r="BJE31" s="452"/>
      <c r="BJF31" s="452"/>
      <c r="BJG31" s="452"/>
      <c r="BJH31" s="452"/>
      <c r="BJI31" s="452"/>
      <c r="BJJ31" s="452"/>
      <c r="BJK31" s="452"/>
      <c r="BJL31" s="452"/>
      <c r="BJM31" s="452"/>
      <c r="BJN31" s="452"/>
      <c r="BJO31" s="452"/>
      <c r="BJP31" s="452"/>
      <c r="BJQ31" s="452"/>
      <c r="BJR31" s="452"/>
      <c r="BJS31" s="452"/>
      <c r="BJT31" s="452"/>
      <c r="BJU31" s="452"/>
      <c r="BJV31" s="452"/>
      <c r="BJW31" s="452"/>
      <c r="BJX31" s="452"/>
      <c r="BJY31" s="452"/>
      <c r="BJZ31" s="452"/>
      <c r="BKA31" s="452"/>
      <c r="BKB31" s="452"/>
      <c r="BKC31" s="452"/>
      <c r="BKD31" s="452"/>
      <c r="BKE31" s="452"/>
      <c r="BKF31" s="452"/>
      <c r="BKG31" s="452"/>
      <c r="BKH31" s="452"/>
      <c r="BKI31" s="452"/>
      <c r="BKJ31" s="452"/>
      <c r="BKK31" s="452"/>
      <c r="BKL31" s="452"/>
      <c r="BKM31" s="452"/>
      <c r="BKN31" s="452"/>
      <c r="BKO31" s="452"/>
      <c r="BKP31" s="452"/>
      <c r="BKQ31" s="452"/>
      <c r="BKR31" s="452"/>
      <c r="BKS31" s="452"/>
      <c r="BKT31" s="452"/>
      <c r="BKU31" s="452"/>
      <c r="BKV31" s="452"/>
      <c r="BKW31" s="452"/>
      <c r="BKX31" s="452"/>
      <c r="BKY31" s="452"/>
      <c r="BKZ31" s="452"/>
      <c r="BLA31" s="452"/>
      <c r="BLB31" s="452"/>
      <c r="BLC31" s="452"/>
      <c r="BLD31" s="452"/>
      <c r="BLE31" s="452"/>
      <c r="BLF31" s="452"/>
      <c r="BLG31" s="452"/>
      <c r="BLH31" s="452"/>
      <c r="BLI31" s="452"/>
      <c r="BLJ31" s="452"/>
      <c r="BLK31" s="452"/>
      <c r="BLL31" s="452"/>
      <c r="BLM31" s="452"/>
      <c r="BLN31" s="452"/>
      <c r="BLO31" s="452"/>
      <c r="BLP31" s="452"/>
      <c r="BLQ31" s="452"/>
      <c r="BLR31" s="452"/>
      <c r="BLS31" s="452"/>
      <c r="BLT31" s="452"/>
      <c r="BLU31" s="452"/>
      <c r="BLV31" s="452"/>
      <c r="BLW31" s="452"/>
      <c r="BLX31" s="452"/>
      <c r="BLY31" s="452"/>
      <c r="BLZ31" s="452"/>
      <c r="BMA31" s="452"/>
      <c r="BMB31" s="452"/>
      <c r="BMC31" s="452"/>
      <c r="BMD31" s="452"/>
      <c r="BME31" s="452"/>
      <c r="BMF31" s="452"/>
      <c r="BMG31" s="452"/>
      <c r="BMH31" s="452"/>
      <c r="BMI31" s="452"/>
      <c r="BMJ31" s="452"/>
      <c r="BMK31" s="452"/>
      <c r="BML31" s="452"/>
      <c r="BMM31" s="452"/>
      <c r="BMN31" s="452"/>
      <c r="BMO31" s="452"/>
      <c r="BMP31" s="452"/>
      <c r="BMQ31" s="452"/>
      <c r="BMR31" s="452"/>
      <c r="BMS31" s="452"/>
      <c r="BMT31" s="452"/>
      <c r="BMU31" s="452"/>
      <c r="BMV31" s="452"/>
      <c r="BMW31" s="452"/>
      <c r="BMX31" s="452"/>
      <c r="BMY31" s="452"/>
      <c r="BMZ31" s="452"/>
      <c r="BNA31" s="452"/>
      <c r="BNB31" s="452"/>
      <c r="BNC31" s="452"/>
      <c r="BND31" s="452"/>
      <c r="BNE31" s="452"/>
      <c r="BNF31" s="452"/>
      <c r="BNG31" s="452"/>
      <c r="BNH31" s="452"/>
      <c r="BNI31" s="452"/>
      <c r="BNJ31" s="452"/>
      <c r="BNK31" s="452"/>
      <c r="BNL31" s="452"/>
      <c r="BNM31" s="452"/>
      <c r="BNN31" s="452"/>
      <c r="BNO31" s="452"/>
      <c r="BNP31" s="452"/>
      <c r="BNQ31" s="452"/>
      <c r="BNR31" s="452"/>
      <c r="BNS31" s="452"/>
      <c r="BNT31" s="452"/>
      <c r="BNU31" s="452"/>
      <c r="BNV31" s="452"/>
      <c r="BNW31" s="452"/>
      <c r="BNX31" s="452"/>
      <c r="BNY31" s="452"/>
      <c r="BNZ31" s="452"/>
      <c r="BOA31" s="452"/>
      <c r="BOB31" s="452"/>
      <c r="BOC31" s="452"/>
      <c r="BOD31" s="452"/>
      <c r="BOE31" s="452"/>
      <c r="BOF31" s="452"/>
      <c r="BOG31" s="452"/>
      <c r="BOH31" s="452"/>
      <c r="BOI31" s="452"/>
      <c r="BOJ31" s="452"/>
      <c r="BOK31" s="452"/>
      <c r="BOL31" s="452"/>
      <c r="BOM31" s="452"/>
      <c r="BON31" s="452"/>
      <c r="BOO31" s="452"/>
      <c r="BOP31" s="452"/>
      <c r="BOQ31" s="452"/>
      <c r="BOR31" s="452"/>
      <c r="BOS31" s="452"/>
      <c r="BOT31" s="452"/>
      <c r="BOU31" s="452"/>
      <c r="BOV31" s="452"/>
      <c r="BOW31" s="452"/>
      <c r="BOX31" s="452"/>
      <c r="BOY31" s="452"/>
      <c r="BOZ31" s="452"/>
      <c r="BPA31" s="452"/>
      <c r="BPB31" s="452"/>
      <c r="BPC31" s="452"/>
      <c r="BPD31" s="452"/>
      <c r="BPE31" s="452"/>
      <c r="BPF31" s="452"/>
      <c r="BPG31" s="452"/>
      <c r="BPH31" s="452"/>
      <c r="BPI31" s="452"/>
      <c r="BPJ31" s="452"/>
      <c r="BPK31" s="452"/>
      <c r="BPL31" s="452"/>
      <c r="BPM31" s="452"/>
      <c r="BPN31" s="452"/>
      <c r="BPO31" s="452"/>
      <c r="BPP31" s="452"/>
      <c r="BPQ31" s="452"/>
      <c r="BPR31" s="452"/>
      <c r="BPS31" s="452"/>
      <c r="BPT31" s="452"/>
      <c r="BPU31" s="452"/>
      <c r="BPV31" s="452"/>
      <c r="BPW31" s="452"/>
      <c r="BPX31" s="452"/>
      <c r="BPY31" s="452"/>
      <c r="BPZ31" s="452"/>
      <c r="BQA31" s="452"/>
      <c r="BQB31" s="452"/>
      <c r="BQC31" s="452"/>
      <c r="BQD31" s="452"/>
      <c r="BQE31" s="452"/>
      <c r="BQF31" s="452"/>
      <c r="BQG31" s="452"/>
      <c r="BQH31" s="452"/>
      <c r="BQI31" s="452"/>
      <c r="BQJ31" s="452"/>
      <c r="BQK31" s="452"/>
      <c r="BQL31" s="452"/>
      <c r="BQM31" s="452"/>
      <c r="BQN31" s="452"/>
      <c r="BQO31" s="452"/>
      <c r="BQP31" s="452"/>
      <c r="BQQ31" s="452"/>
      <c r="BQR31" s="452"/>
      <c r="BQS31" s="452"/>
      <c r="BQT31" s="452"/>
      <c r="BQU31" s="452"/>
      <c r="BQV31" s="452"/>
      <c r="BQW31" s="452"/>
      <c r="BQX31" s="452"/>
      <c r="BQY31" s="452"/>
      <c r="BQZ31" s="452"/>
      <c r="BRA31" s="452"/>
      <c r="BRB31" s="452"/>
      <c r="BRC31" s="452"/>
      <c r="BRD31" s="452"/>
      <c r="BRE31" s="452"/>
      <c r="BRF31" s="452"/>
      <c r="BRG31" s="452"/>
      <c r="BRH31" s="452"/>
      <c r="BRI31" s="452"/>
      <c r="BRJ31" s="452"/>
      <c r="BRK31" s="452"/>
      <c r="BRL31" s="452"/>
      <c r="BRM31" s="452"/>
      <c r="BRN31" s="452"/>
      <c r="BRO31" s="452"/>
      <c r="BRP31" s="452"/>
      <c r="BRQ31" s="452"/>
      <c r="BRR31" s="452"/>
      <c r="BRS31" s="452"/>
      <c r="BRT31" s="452"/>
      <c r="BRU31" s="452"/>
      <c r="BRV31" s="452"/>
      <c r="BRW31" s="452"/>
      <c r="BRX31" s="452"/>
      <c r="BRY31" s="452"/>
      <c r="BRZ31" s="452"/>
      <c r="BSA31" s="452"/>
      <c r="BSB31" s="452"/>
      <c r="BSC31" s="452"/>
      <c r="BSD31" s="452"/>
      <c r="BSE31" s="452"/>
      <c r="BSF31" s="452"/>
      <c r="BSG31" s="452"/>
      <c r="BSH31" s="452"/>
      <c r="BSI31" s="452"/>
      <c r="BSJ31" s="452"/>
      <c r="BSK31" s="452"/>
      <c r="BSL31" s="452"/>
      <c r="BSM31" s="452"/>
      <c r="BSN31" s="452"/>
      <c r="BSO31" s="452"/>
      <c r="BSP31" s="452"/>
      <c r="BSQ31" s="452"/>
      <c r="BSR31" s="452"/>
      <c r="BSS31" s="452"/>
      <c r="BST31" s="452"/>
      <c r="BSU31" s="452"/>
      <c r="BSV31" s="452"/>
      <c r="BSW31" s="452"/>
      <c r="BSX31" s="452"/>
      <c r="BSY31" s="452"/>
      <c r="BSZ31" s="452"/>
      <c r="BTA31" s="452"/>
      <c r="BTB31" s="452"/>
      <c r="BTC31" s="452"/>
      <c r="BTD31" s="452"/>
      <c r="BTE31" s="452"/>
      <c r="BTF31" s="452"/>
      <c r="BTG31" s="452"/>
      <c r="BTH31" s="452"/>
      <c r="BTI31" s="452"/>
      <c r="BTJ31" s="452"/>
      <c r="BTK31" s="452"/>
      <c r="BTL31" s="452"/>
      <c r="BTM31" s="452"/>
      <c r="BTN31" s="452"/>
      <c r="BTO31" s="452"/>
      <c r="BTP31" s="452"/>
      <c r="BTQ31" s="452"/>
      <c r="BTR31" s="452"/>
      <c r="BTS31" s="452"/>
      <c r="BTT31" s="452"/>
      <c r="BTU31" s="452"/>
      <c r="BTV31" s="452"/>
      <c r="BTW31" s="452"/>
      <c r="BTX31" s="452"/>
      <c r="BTY31" s="452"/>
      <c r="BTZ31" s="452"/>
      <c r="BUA31" s="452"/>
      <c r="BUB31" s="452"/>
      <c r="BUC31" s="452"/>
      <c r="BUD31" s="452"/>
      <c r="BUE31" s="452"/>
      <c r="BUF31" s="452"/>
      <c r="BUG31" s="452"/>
      <c r="BUH31" s="452"/>
      <c r="BUI31" s="452"/>
      <c r="BUJ31" s="452"/>
      <c r="BUK31" s="452"/>
      <c r="BUL31" s="452"/>
      <c r="BUM31" s="452"/>
      <c r="BUN31" s="452"/>
      <c r="BUO31" s="452"/>
      <c r="BUP31" s="452"/>
      <c r="BUQ31" s="452"/>
      <c r="BUR31" s="452"/>
      <c r="BUS31" s="452"/>
      <c r="BUT31" s="452"/>
      <c r="BUU31" s="452"/>
      <c r="BUV31" s="452"/>
      <c r="BUW31" s="452"/>
      <c r="BUX31" s="452"/>
      <c r="BUY31" s="452"/>
      <c r="BUZ31" s="452"/>
      <c r="BVA31" s="452"/>
      <c r="BVB31" s="452"/>
      <c r="BVC31" s="452"/>
      <c r="BVD31" s="452"/>
      <c r="BVE31" s="452"/>
      <c r="BVF31" s="452"/>
      <c r="BVG31" s="452"/>
      <c r="BVH31" s="452"/>
      <c r="BVI31" s="452"/>
      <c r="BVJ31" s="452"/>
      <c r="BVK31" s="452"/>
      <c r="BVL31" s="452"/>
      <c r="BVM31" s="452"/>
      <c r="BVN31" s="452"/>
      <c r="BVO31" s="452"/>
      <c r="BVP31" s="452"/>
      <c r="BVQ31" s="452"/>
      <c r="BVR31" s="452"/>
      <c r="BVS31" s="452"/>
      <c r="BVT31" s="452"/>
      <c r="BVU31" s="452"/>
      <c r="BVV31" s="452"/>
      <c r="BVW31" s="452"/>
      <c r="BVX31" s="452"/>
      <c r="BVY31" s="452"/>
      <c r="BVZ31" s="452"/>
      <c r="BWA31" s="452"/>
      <c r="BWB31" s="452"/>
      <c r="BWC31" s="452"/>
      <c r="BWD31" s="452"/>
      <c r="BWE31" s="452"/>
      <c r="BWF31" s="452"/>
      <c r="BWG31" s="452"/>
      <c r="BWH31" s="452"/>
      <c r="BWI31" s="452"/>
      <c r="BWJ31" s="452"/>
      <c r="BWK31" s="452"/>
      <c r="BWL31" s="452"/>
      <c r="BWM31" s="452"/>
      <c r="BWN31" s="452"/>
      <c r="BWO31" s="452"/>
      <c r="BWP31" s="452"/>
      <c r="BWQ31" s="452"/>
      <c r="BWR31" s="452"/>
      <c r="BWS31" s="452"/>
      <c r="BWT31" s="452"/>
      <c r="BWU31" s="452"/>
      <c r="BWV31" s="452"/>
      <c r="BWW31" s="452"/>
      <c r="BWX31" s="452"/>
      <c r="BWY31" s="452"/>
      <c r="BWZ31" s="452"/>
      <c r="BXA31" s="452"/>
      <c r="BXB31" s="452"/>
      <c r="BXC31" s="452"/>
      <c r="BXD31" s="452"/>
      <c r="BXE31" s="452"/>
      <c r="BXF31" s="452"/>
      <c r="BXG31" s="452"/>
      <c r="BXH31" s="452"/>
      <c r="BXI31" s="452"/>
      <c r="BXJ31" s="452"/>
      <c r="BXK31" s="452"/>
      <c r="BXL31" s="452"/>
      <c r="BXM31" s="452"/>
      <c r="BXN31" s="452"/>
      <c r="BXO31" s="452"/>
      <c r="BXP31" s="452"/>
      <c r="BXQ31" s="452"/>
      <c r="BXR31" s="452"/>
      <c r="BXS31" s="452"/>
      <c r="BXT31" s="452"/>
      <c r="BXU31" s="452"/>
      <c r="BXV31" s="452"/>
      <c r="BXW31" s="452"/>
      <c r="BXX31" s="452"/>
      <c r="BXY31" s="452"/>
      <c r="BXZ31" s="452"/>
      <c r="BYA31" s="452"/>
      <c r="BYB31" s="452"/>
      <c r="BYC31" s="452"/>
      <c r="BYD31" s="452"/>
      <c r="BYE31" s="452"/>
      <c r="BYF31" s="452"/>
      <c r="BYG31" s="452"/>
      <c r="BYH31" s="452"/>
      <c r="BYI31" s="452"/>
      <c r="BYJ31" s="452"/>
      <c r="BYK31" s="452"/>
      <c r="BYL31" s="452"/>
      <c r="BYM31" s="452"/>
      <c r="BYN31" s="452"/>
      <c r="BYO31" s="452"/>
      <c r="BYP31" s="452"/>
      <c r="BYQ31" s="452"/>
      <c r="BYR31" s="452"/>
      <c r="BYS31" s="452"/>
      <c r="BYT31" s="452"/>
      <c r="BYU31" s="452"/>
      <c r="BYV31" s="452"/>
      <c r="BYW31" s="452"/>
      <c r="BYX31" s="452"/>
      <c r="BYY31" s="452"/>
      <c r="BYZ31" s="452"/>
      <c r="BZA31" s="452"/>
      <c r="BZB31" s="452"/>
      <c r="BZC31" s="452"/>
      <c r="BZD31" s="452"/>
      <c r="BZE31" s="452"/>
      <c r="BZF31" s="452"/>
      <c r="BZG31" s="452"/>
      <c r="BZH31" s="452"/>
      <c r="BZI31" s="452"/>
      <c r="BZJ31" s="452"/>
      <c r="BZK31" s="452"/>
      <c r="BZL31" s="452"/>
      <c r="BZM31" s="452"/>
      <c r="BZN31" s="452"/>
      <c r="BZO31" s="452"/>
      <c r="BZP31" s="452"/>
      <c r="BZQ31" s="452"/>
      <c r="BZR31" s="452"/>
      <c r="BZS31" s="452"/>
      <c r="BZT31" s="452"/>
      <c r="BZU31" s="452"/>
      <c r="BZV31" s="452"/>
      <c r="BZW31" s="452"/>
      <c r="BZX31" s="452"/>
      <c r="BZY31" s="452"/>
      <c r="BZZ31" s="452"/>
      <c r="CAA31" s="452"/>
      <c r="CAB31" s="452"/>
      <c r="CAC31" s="452"/>
      <c r="CAD31" s="452"/>
      <c r="CAE31" s="452"/>
      <c r="CAF31" s="452"/>
      <c r="CAG31" s="452"/>
      <c r="CAH31" s="452"/>
      <c r="CAI31" s="452"/>
      <c r="CAJ31" s="452"/>
      <c r="CAK31" s="452"/>
      <c r="CAL31" s="452"/>
      <c r="CAM31" s="452"/>
      <c r="CAN31" s="452"/>
      <c r="CAO31" s="452"/>
      <c r="CAP31" s="452"/>
      <c r="CAQ31" s="452"/>
      <c r="CAR31" s="452"/>
      <c r="CAS31" s="452"/>
      <c r="CAT31" s="452"/>
      <c r="CAU31" s="452"/>
      <c r="CAV31" s="452"/>
      <c r="CAW31" s="452"/>
      <c r="CAX31" s="452"/>
      <c r="CAY31" s="452"/>
      <c r="CAZ31" s="452"/>
      <c r="CBA31" s="452"/>
      <c r="CBB31" s="452"/>
      <c r="CBC31" s="452"/>
      <c r="CBD31" s="452"/>
      <c r="CBE31" s="452"/>
      <c r="CBF31" s="452"/>
      <c r="CBG31" s="452"/>
      <c r="CBH31" s="452"/>
      <c r="CBI31" s="452"/>
      <c r="CBJ31" s="452"/>
      <c r="CBK31" s="452"/>
      <c r="CBL31" s="452"/>
      <c r="CBM31" s="452"/>
      <c r="CBN31" s="452"/>
      <c r="CBO31" s="452"/>
      <c r="CBP31" s="452"/>
      <c r="CBQ31" s="452"/>
      <c r="CBR31" s="452"/>
      <c r="CBS31" s="452"/>
      <c r="CBT31" s="452"/>
      <c r="CBU31" s="452"/>
      <c r="CBV31" s="452"/>
      <c r="CBW31" s="452"/>
      <c r="CBX31" s="452"/>
      <c r="CBY31" s="452"/>
      <c r="CBZ31" s="452"/>
      <c r="CCA31" s="452"/>
      <c r="CCB31" s="452"/>
      <c r="CCC31" s="452"/>
      <c r="CCD31" s="452"/>
      <c r="CCE31" s="452"/>
      <c r="CCF31" s="452"/>
      <c r="CCG31" s="452"/>
      <c r="CCH31" s="452"/>
      <c r="CCI31" s="452"/>
      <c r="CCJ31" s="452"/>
      <c r="CCK31" s="452"/>
      <c r="CCL31" s="452"/>
      <c r="CCM31" s="452"/>
      <c r="CCN31" s="452"/>
      <c r="CCO31" s="452"/>
      <c r="CCP31" s="452"/>
      <c r="CCQ31" s="452"/>
      <c r="CCR31" s="452"/>
      <c r="CCS31" s="452"/>
      <c r="CCT31" s="452"/>
      <c r="CCU31" s="452"/>
      <c r="CCV31" s="452"/>
      <c r="CCW31" s="452"/>
      <c r="CCX31" s="452"/>
      <c r="CCY31" s="452"/>
      <c r="CCZ31" s="452"/>
      <c r="CDA31" s="452"/>
      <c r="CDB31" s="452"/>
      <c r="CDC31" s="452"/>
      <c r="CDD31" s="452"/>
      <c r="CDE31" s="452"/>
      <c r="CDF31" s="452"/>
      <c r="CDG31" s="452"/>
      <c r="CDH31" s="452"/>
      <c r="CDI31" s="452"/>
      <c r="CDJ31" s="452"/>
      <c r="CDK31" s="452"/>
      <c r="CDL31" s="452"/>
      <c r="CDM31" s="452"/>
      <c r="CDN31" s="452"/>
      <c r="CDO31" s="452"/>
      <c r="CDP31" s="452"/>
      <c r="CDQ31" s="452"/>
      <c r="CDR31" s="452"/>
      <c r="CDS31" s="452"/>
      <c r="CDT31" s="452"/>
      <c r="CDU31" s="452"/>
      <c r="CDV31" s="452"/>
      <c r="CDW31" s="452"/>
      <c r="CDX31" s="452"/>
      <c r="CDY31" s="452"/>
      <c r="CDZ31" s="452"/>
      <c r="CEA31" s="452"/>
      <c r="CEB31" s="452"/>
      <c r="CEC31" s="452"/>
      <c r="CED31" s="452"/>
      <c r="CEE31" s="452"/>
      <c r="CEF31" s="452"/>
      <c r="CEG31" s="452"/>
      <c r="CEH31" s="452"/>
      <c r="CEI31" s="452"/>
      <c r="CEJ31" s="452"/>
      <c r="CEK31" s="452"/>
      <c r="CEL31" s="452"/>
      <c r="CEM31" s="452"/>
      <c r="CEN31" s="452"/>
      <c r="CEO31" s="452"/>
      <c r="CEP31" s="452"/>
      <c r="CEQ31" s="452"/>
      <c r="CER31" s="452"/>
      <c r="CES31" s="452"/>
      <c r="CET31" s="452"/>
      <c r="CEU31" s="452"/>
      <c r="CEV31" s="452"/>
      <c r="CEW31" s="452"/>
      <c r="CEX31" s="452"/>
      <c r="CEY31" s="452"/>
      <c r="CEZ31" s="452"/>
      <c r="CFA31" s="452"/>
      <c r="CFB31" s="452"/>
      <c r="CFC31" s="452"/>
      <c r="CFD31" s="452"/>
      <c r="CFE31" s="452"/>
      <c r="CFF31" s="452"/>
      <c r="CFG31" s="452"/>
      <c r="CFH31" s="452"/>
      <c r="CFI31" s="452"/>
      <c r="CFJ31" s="452"/>
      <c r="CFK31" s="452"/>
      <c r="CFL31" s="452"/>
      <c r="CFM31" s="452"/>
      <c r="CFN31" s="452"/>
      <c r="CFO31" s="452"/>
      <c r="CFP31" s="452"/>
      <c r="CFQ31" s="452"/>
      <c r="CFR31" s="452"/>
      <c r="CFS31" s="452"/>
      <c r="CFT31" s="452"/>
      <c r="CFU31" s="452"/>
      <c r="CFV31" s="452"/>
      <c r="CFW31" s="452"/>
      <c r="CFX31" s="452"/>
      <c r="CFY31" s="452"/>
      <c r="CFZ31" s="452"/>
      <c r="CGA31" s="452"/>
      <c r="CGB31" s="452"/>
      <c r="CGC31" s="452"/>
      <c r="CGD31" s="452"/>
      <c r="CGE31" s="452"/>
      <c r="CGF31" s="452"/>
      <c r="CGG31" s="452"/>
      <c r="CGH31" s="452"/>
      <c r="CGI31" s="452"/>
      <c r="CGJ31" s="452"/>
      <c r="CGK31" s="452"/>
      <c r="CGL31" s="452"/>
      <c r="CGM31" s="452"/>
      <c r="CGN31" s="452"/>
      <c r="CGO31" s="452"/>
      <c r="CGP31" s="452"/>
      <c r="CGQ31" s="452"/>
      <c r="CGR31" s="452"/>
      <c r="CGS31" s="452"/>
      <c r="CGT31" s="452"/>
      <c r="CGU31" s="452"/>
      <c r="CGV31" s="452"/>
      <c r="CGW31" s="452"/>
      <c r="CGX31" s="452"/>
      <c r="CGY31" s="452"/>
      <c r="CGZ31" s="452"/>
      <c r="CHA31" s="452"/>
      <c r="CHB31" s="452"/>
      <c r="CHC31" s="452"/>
      <c r="CHD31" s="452"/>
      <c r="CHE31" s="452"/>
      <c r="CHF31" s="452"/>
      <c r="CHG31" s="452"/>
      <c r="CHH31" s="452"/>
      <c r="CHI31" s="452"/>
      <c r="CHJ31" s="452"/>
      <c r="CHK31" s="452"/>
      <c r="CHL31" s="452"/>
      <c r="CHM31" s="452"/>
      <c r="CHN31" s="452"/>
      <c r="CHO31" s="452"/>
      <c r="CHP31" s="452"/>
      <c r="CHQ31" s="452"/>
      <c r="CHR31" s="452"/>
      <c r="CHS31" s="452"/>
      <c r="CHT31" s="452"/>
      <c r="CHU31" s="452"/>
      <c r="CHV31" s="452"/>
      <c r="CHW31" s="452"/>
      <c r="CHX31" s="452"/>
      <c r="CHY31" s="452"/>
      <c r="CHZ31" s="452"/>
      <c r="CIA31" s="452"/>
      <c r="CIB31" s="452"/>
      <c r="CIC31" s="452"/>
      <c r="CID31" s="452"/>
      <c r="CIE31" s="452"/>
      <c r="CIF31" s="452"/>
      <c r="CIG31" s="452"/>
      <c r="CIH31" s="452"/>
      <c r="CII31" s="452"/>
      <c r="CIJ31" s="452"/>
      <c r="CIK31" s="452"/>
      <c r="CIL31" s="452"/>
      <c r="CIM31" s="452"/>
      <c r="CIN31" s="452"/>
      <c r="CIO31" s="452"/>
      <c r="CIP31" s="452"/>
      <c r="CIQ31" s="452"/>
      <c r="CIR31" s="452"/>
      <c r="CIS31" s="452"/>
      <c r="CIT31" s="452"/>
      <c r="CIU31" s="452"/>
      <c r="CIV31" s="452"/>
      <c r="CIW31" s="452"/>
      <c r="CIX31" s="452"/>
      <c r="CIY31" s="452"/>
      <c r="CIZ31" s="452"/>
      <c r="CJA31" s="452"/>
      <c r="CJB31" s="452"/>
      <c r="CJC31" s="452"/>
      <c r="CJD31" s="452"/>
      <c r="CJE31" s="452"/>
      <c r="CJF31" s="452"/>
      <c r="CJG31" s="452"/>
      <c r="CJH31" s="452"/>
      <c r="CJI31" s="452"/>
      <c r="CJJ31" s="452"/>
      <c r="CJK31" s="452"/>
      <c r="CJL31" s="452"/>
      <c r="CJM31" s="452"/>
      <c r="CJN31" s="452"/>
      <c r="CJO31" s="452"/>
      <c r="CJP31" s="452"/>
      <c r="CJQ31" s="452"/>
      <c r="CJR31" s="452"/>
      <c r="CJS31" s="452"/>
      <c r="CJT31" s="452"/>
      <c r="CJU31" s="452"/>
      <c r="CJV31" s="452"/>
      <c r="CJW31" s="452"/>
      <c r="CJX31" s="452"/>
      <c r="CJY31" s="452"/>
      <c r="CJZ31" s="452"/>
      <c r="CKA31" s="452"/>
      <c r="CKB31" s="452"/>
      <c r="CKC31" s="452"/>
      <c r="CKD31" s="452"/>
      <c r="CKE31" s="452"/>
      <c r="CKF31" s="452"/>
      <c r="CKG31" s="452"/>
      <c r="CKH31" s="452"/>
      <c r="CKI31" s="452"/>
      <c r="CKJ31" s="452"/>
      <c r="CKK31" s="452"/>
      <c r="CKL31" s="452"/>
      <c r="CKM31" s="452"/>
      <c r="CKN31" s="452"/>
      <c r="CKO31" s="452"/>
      <c r="CKP31" s="452"/>
      <c r="CKQ31" s="452"/>
      <c r="CKR31" s="452"/>
      <c r="CKS31" s="452"/>
      <c r="CKT31" s="452"/>
      <c r="CKU31" s="452"/>
      <c r="CKV31" s="452"/>
      <c r="CKW31" s="452"/>
      <c r="CKX31" s="452"/>
      <c r="CKY31" s="452"/>
      <c r="CKZ31" s="452"/>
      <c r="CLA31" s="452"/>
      <c r="CLB31" s="452"/>
      <c r="CLC31" s="452"/>
      <c r="CLD31" s="452"/>
      <c r="CLE31" s="452"/>
      <c r="CLF31" s="452"/>
      <c r="CLG31" s="452"/>
      <c r="CLH31" s="452"/>
      <c r="CLI31" s="452"/>
      <c r="CLJ31" s="452"/>
      <c r="CLK31" s="452"/>
      <c r="CLL31" s="452"/>
      <c r="CLM31" s="452"/>
      <c r="CLN31" s="452"/>
      <c r="CLO31" s="452"/>
      <c r="CLP31" s="452"/>
      <c r="CLQ31" s="452"/>
      <c r="CLR31" s="452"/>
      <c r="CLS31" s="452"/>
      <c r="CLT31" s="452"/>
      <c r="CLU31" s="452"/>
      <c r="CLV31" s="452"/>
      <c r="CLW31" s="452"/>
      <c r="CLX31" s="452"/>
      <c r="CLY31" s="452"/>
      <c r="CLZ31" s="452"/>
      <c r="CMA31" s="452"/>
      <c r="CMB31" s="452"/>
      <c r="CMC31" s="452"/>
      <c r="CMD31" s="452"/>
      <c r="CME31" s="452"/>
      <c r="CMF31" s="452"/>
      <c r="CMG31" s="452"/>
      <c r="CMH31" s="452"/>
      <c r="CMI31" s="452"/>
      <c r="CMJ31" s="452"/>
      <c r="CMK31" s="452"/>
      <c r="CML31" s="452"/>
      <c r="CMM31" s="452"/>
      <c r="CMN31" s="452"/>
      <c r="CMO31" s="452"/>
      <c r="CMP31" s="452"/>
      <c r="CMQ31" s="452"/>
      <c r="CMR31" s="452"/>
      <c r="CMS31" s="452"/>
      <c r="CMT31" s="452"/>
      <c r="CMU31" s="452"/>
      <c r="CMV31" s="452"/>
      <c r="CMW31" s="452"/>
      <c r="CMX31" s="452"/>
      <c r="CMY31" s="452"/>
      <c r="CMZ31" s="452"/>
      <c r="CNA31" s="452"/>
      <c r="CNB31" s="452"/>
      <c r="CNC31" s="452"/>
      <c r="CND31" s="452"/>
      <c r="CNE31" s="452"/>
      <c r="CNF31" s="452"/>
      <c r="CNG31" s="452"/>
      <c r="CNH31" s="452"/>
      <c r="CNI31" s="452"/>
      <c r="CNJ31" s="452"/>
      <c r="CNK31" s="452"/>
      <c r="CNL31" s="452"/>
      <c r="CNM31" s="452"/>
      <c r="CNN31" s="452"/>
      <c r="CNO31" s="452"/>
      <c r="CNP31" s="452"/>
      <c r="CNQ31" s="452"/>
      <c r="CNR31" s="452"/>
      <c r="CNS31" s="452"/>
      <c r="CNT31" s="452"/>
      <c r="CNU31" s="452"/>
      <c r="CNV31" s="452"/>
      <c r="CNW31" s="452"/>
      <c r="CNX31" s="452"/>
      <c r="CNY31" s="452"/>
      <c r="CNZ31" s="452"/>
      <c r="COA31" s="452"/>
      <c r="COB31" s="452"/>
      <c r="COC31" s="452"/>
      <c r="COD31" s="452"/>
      <c r="COE31" s="452"/>
      <c r="COF31" s="452"/>
      <c r="COG31" s="452"/>
      <c r="COH31" s="452"/>
      <c r="COI31" s="452"/>
      <c r="COJ31" s="452"/>
      <c r="COK31" s="452"/>
      <c r="COL31" s="452"/>
      <c r="COM31" s="452"/>
      <c r="CON31" s="452"/>
      <c r="COO31" s="452"/>
      <c r="COP31" s="452"/>
      <c r="COQ31" s="452"/>
      <c r="COR31" s="452"/>
      <c r="COS31" s="452"/>
      <c r="COT31" s="452"/>
      <c r="COU31" s="452"/>
      <c r="COV31" s="452"/>
      <c r="COW31" s="452"/>
      <c r="COX31" s="452"/>
      <c r="COY31" s="452"/>
      <c r="COZ31" s="452"/>
      <c r="CPA31" s="452"/>
      <c r="CPB31" s="452"/>
      <c r="CPC31" s="452"/>
      <c r="CPD31" s="452"/>
      <c r="CPE31" s="452"/>
      <c r="CPF31" s="452"/>
      <c r="CPG31" s="452"/>
      <c r="CPH31" s="452"/>
      <c r="CPI31" s="452"/>
      <c r="CPJ31" s="452"/>
      <c r="CPK31" s="452"/>
      <c r="CPL31" s="452"/>
      <c r="CPM31" s="452"/>
      <c r="CPN31" s="452"/>
      <c r="CPO31" s="452"/>
      <c r="CPP31" s="452"/>
      <c r="CPQ31" s="452"/>
      <c r="CPR31" s="452"/>
      <c r="CPS31" s="452"/>
      <c r="CPT31" s="452"/>
      <c r="CPU31" s="452"/>
      <c r="CPV31" s="452"/>
      <c r="CPW31" s="452"/>
      <c r="CPX31" s="452"/>
      <c r="CPY31" s="452"/>
      <c r="CPZ31" s="452"/>
      <c r="CQA31" s="452"/>
      <c r="CQB31" s="452"/>
      <c r="CQC31" s="452"/>
      <c r="CQD31" s="452"/>
      <c r="CQE31" s="452"/>
      <c r="CQF31" s="452"/>
      <c r="CQG31" s="452"/>
      <c r="CQH31" s="452"/>
      <c r="CQI31" s="452"/>
      <c r="CQJ31" s="452"/>
      <c r="CQK31" s="452"/>
      <c r="CQL31" s="452"/>
      <c r="CQM31" s="452"/>
      <c r="CQN31" s="452"/>
      <c r="CQO31" s="452"/>
      <c r="CQP31" s="452"/>
      <c r="CQQ31" s="452"/>
      <c r="CQR31" s="452"/>
      <c r="CQS31" s="452"/>
      <c r="CQT31" s="452"/>
      <c r="CQU31" s="452"/>
      <c r="CQV31" s="452"/>
      <c r="CQW31" s="452"/>
      <c r="CQX31" s="452"/>
      <c r="CQY31" s="452"/>
      <c r="CQZ31" s="452"/>
      <c r="CRA31" s="452"/>
      <c r="CRB31" s="452"/>
      <c r="CRC31" s="452"/>
      <c r="CRD31" s="452"/>
      <c r="CRE31" s="452"/>
      <c r="CRF31" s="452"/>
      <c r="CRG31" s="452"/>
      <c r="CRH31" s="452"/>
      <c r="CRI31" s="452"/>
      <c r="CRJ31" s="452"/>
      <c r="CRK31" s="452"/>
      <c r="CRL31" s="452"/>
      <c r="CRM31" s="452"/>
      <c r="CRN31" s="452"/>
      <c r="CRO31" s="452"/>
      <c r="CRP31" s="452"/>
      <c r="CRQ31" s="452"/>
      <c r="CRR31" s="452"/>
      <c r="CRS31" s="452"/>
      <c r="CRT31" s="452"/>
      <c r="CRU31" s="452"/>
      <c r="CRV31" s="452"/>
      <c r="CRW31" s="452"/>
      <c r="CRX31" s="452"/>
      <c r="CRY31" s="452"/>
      <c r="CRZ31" s="452"/>
      <c r="CSA31" s="452"/>
      <c r="CSB31" s="452"/>
      <c r="CSC31" s="452"/>
      <c r="CSD31" s="452"/>
      <c r="CSE31" s="452"/>
      <c r="CSF31" s="452"/>
      <c r="CSG31" s="452"/>
      <c r="CSH31" s="452"/>
      <c r="CSI31" s="452"/>
      <c r="CSJ31" s="452"/>
      <c r="CSK31" s="452"/>
      <c r="CSL31" s="452"/>
      <c r="CSM31" s="452"/>
      <c r="CSN31" s="452"/>
      <c r="CSO31" s="452"/>
      <c r="CSP31" s="452"/>
      <c r="CSQ31" s="452"/>
      <c r="CSR31" s="452"/>
      <c r="CSS31" s="452"/>
      <c r="CST31" s="452"/>
      <c r="CSU31" s="452"/>
      <c r="CSV31" s="452"/>
      <c r="CSW31" s="452"/>
      <c r="CSX31" s="452"/>
      <c r="CSY31" s="452"/>
      <c r="CSZ31" s="452"/>
      <c r="CTA31" s="452"/>
      <c r="CTB31" s="452"/>
      <c r="CTC31" s="452"/>
      <c r="CTD31" s="452"/>
      <c r="CTE31" s="452"/>
      <c r="CTF31" s="452"/>
      <c r="CTG31" s="452"/>
      <c r="CTH31" s="452"/>
      <c r="CTI31" s="452"/>
      <c r="CTJ31" s="452"/>
      <c r="CTK31" s="452"/>
      <c r="CTL31" s="452"/>
      <c r="CTM31" s="452"/>
      <c r="CTN31" s="452"/>
      <c r="CTO31" s="452"/>
      <c r="CTP31" s="452"/>
      <c r="CTQ31" s="452"/>
      <c r="CTR31" s="452"/>
      <c r="CTS31" s="452"/>
      <c r="CTT31" s="452"/>
      <c r="CTU31" s="452"/>
      <c r="CTV31" s="452"/>
      <c r="CTW31" s="452"/>
      <c r="CTX31" s="452"/>
      <c r="CTY31" s="452"/>
      <c r="CTZ31" s="452"/>
      <c r="CUA31" s="452"/>
      <c r="CUB31" s="452"/>
      <c r="CUC31" s="452"/>
      <c r="CUD31" s="452"/>
      <c r="CUE31" s="452"/>
      <c r="CUF31" s="452"/>
      <c r="CUG31" s="452"/>
      <c r="CUH31" s="452"/>
      <c r="CUI31" s="452"/>
      <c r="CUJ31" s="452"/>
      <c r="CUK31" s="452"/>
      <c r="CUL31" s="452"/>
      <c r="CUM31" s="452"/>
      <c r="CUN31" s="452"/>
      <c r="CUO31" s="452"/>
      <c r="CUP31" s="452"/>
      <c r="CUQ31" s="452"/>
      <c r="CUR31" s="452"/>
      <c r="CUS31" s="452"/>
      <c r="CUT31" s="452"/>
      <c r="CUU31" s="452"/>
      <c r="CUV31" s="452"/>
      <c r="CUW31" s="452"/>
      <c r="CUX31" s="452"/>
      <c r="CUY31" s="452"/>
      <c r="CUZ31" s="452"/>
      <c r="CVA31" s="452"/>
      <c r="CVB31" s="452"/>
      <c r="CVC31" s="452"/>
      <c r="CVD31" s="452"/>
      <c r="CVE31" s="452"/>
      <c r="CVF31" s="452"/>
      <c r="CVG31" s="452"/>
      <c r="CVH31" s="452"/>
      <c r="CVI31" s="452"/>
      <c r="CVJ31" s="452"/>
      <c r="CVK31" s="452"/>
      <c r="CVL31" s="452"/>
      <c r="CVM31" s="452"/>
      <c r="CVN31" s="452"/>
      <c r="CVO31" s="452"/>
      <c r="CVP31" s="452"/>
      <c r="CVQ31" s="452"/>
      <c r="CVR31" s="452"/>
      <c r="CVS31" s="452"/>
      <c r="CVT31" s="452"/>
      <c r="CVU31" s="452"/>
      <c r="CVV31" s="452"/>
      <c r="CVW31" s="452"/>
      <c r="CVX31" s="452"/>
      <c r="CVY31" s="452"/>
      <c r="CVZ31" s="452"/>
      <c r="CWA31" s="452"/>
      <c r="CWB31" s="452"/>
      <c r="CWC31" s="452"/>
      <c r="CWD31" s="452"/>
      <c r="CWE31" s="452"/>
      <c r="CWF31" s="452"/>
      <c r="CWG31" s="452"/>
      <c r="CWH31" s="452"/>
      <c r="CWI31" s="452"/>
      <c r="CWJ31" s="452"/>
      <c r="CWK31" s="452"/>
      <c r="CWL31" s="452"/>
      <c r="CWM31" s="452"/>
      <c r="CWN31" s="452"/>
      <c r="CWO31" s="452"/>
      <c r="CWP31" s="452"/>
      <c r="CWQ31" s="452"/>
      <c r="CWR31" s="452"/>
      <c r="CWS31" s="452"/>
      <c r="CWT31" s="452"/>
      <c r="CWU31" s="452"/>
      <c r="CWV31" s="452"/>
      <c r="CWW31" s="452"/>
      <c r="CWX31" s="452"/>
      <c r="CWY31" s="452"/>
      <c r="CWZ31" s="452"/>
      <c r="CXA31" s="452"/>
      <c r="CXB31" s="452"/>
      <c r="CXC31" s="452"/>
      <c r="CXD31" s="452"/>
      <c r="CXE31" s="452"/>
      <c r="CXF31" s="452"/>
      <c r="CXG31" s="452"/>
      <c r="CXH31" s="452"/>
      <c r="CXI31" s="452"/>
      <c r="CXJ31" s="452"/>
      <c r="CXK31" s="452"/>
      <c r="CXL31" s="452"/>
      <c r="CXM31" s="452"/>
      <c r="CXN31" s="452"/>
      <c r="CXO31" s="452"/>
      <c r="CXP31" s="452"/>
      <c r="CXQ31" s="452"/>
      <c r="CXR31" s="452"/>
      <c r="CXS31" s="452"/>
      <c r="CXT31" s="452"/>
      <c r="CXU31" s="452"/>
      <c r="CXV31" s="452"/>
      <c r="CXW31" s="452"/>
      <c r="CXX31" s="452"/>
      <c r="CXY31" s="452"/>
      <c r="CXZ31" s="452"/>
      <c r="CYA31" s="452"/>
      <c r="CYB31" s="452"/>
      <c r="CYC31" s="452"/>
      <c r="CYD31" s="452"/>
      <c r="CYE31" s="452"/>
      <c r="CYF31" s="452"/>
      <c r="CYG31" s="452"/>
      <c r="CYH31" s="452"/>
      <c r="CYI31" s="452"/>
      <c r="CYJ31" s="452"/>
      <c r="CYK31" s="452"/>
      <c r="CYL31" s="452"/>
      <c r="CYM31" s="452"/>
      <c r="CYN31" s="452"/>
      <c r="CYO31" s="452"/>
      <c r="CYP31" s="452"/>
      <c r="CYQ31" s="452"/>
      <c r="CYR31" s="452"/>
      <c r="CYS31" s="452"/>
      <c r="CYT31" s="452"/>
      <c r="CYU31" s="452"/>
      <c r="CYV31" s="452"/>
      <c r="CYW31" s="452"/>
      <c r="CYX31" s="452"/>
      <c r="CYY31" s="452"/>
      <c r="CYZ31" s="452"/>
      <c r="CZA31" s="452"/>
      <c r="CZB31" s="452"/>
      <c r="CZC31" s="452"/>
      <c r="CZD31" s="452"/>
      <c r="CZE31" s="452"/>
      <c r="CZF31" s="452"/>
      <c r="CZG31" s="452"/>
      <c r="CZH31" s="452"/>
      <c r="CZI31" s="452"/>
      <c r="CZJ31" s="452"/>
      <c r="CZK31" s="452"/>
      <c r="CZL31" s="452"/>
      <c r="CZM31" s="452"/>
      <c r="CZN31" s="452"/>
      <c r="CZO31" s="452"/>
      <c r="CZP31" s="452"/>
      <c r="CZQ31" s="452"/>
      <c r="CZR31" s="452"/>
      <c r="CZS31" s="452"/>
      <c r="CZT31" s="452"/>
      <c r="CZU31" s="452"/>
      <c r="CZV31" s="452"/>
      <c r="CZW31" s="452"/>
      <c r="CZX31" s="452"/>
      <c r="CZY31" s="452"/>
      <c r="CZZ31" s="452"/>
      <c r="DAA31" s="452"/>
      <c r="DAB31" s="452"/>
      <c r="DAC31" s="452"/>
      <c r="DAD31" s="452"/>
      <c r="DAE31" s="452"/>
      <c r="DAF31" s="452"/>
      <c r="DAG31" s="452"/>
      <c r="DAH31" s="452"/>
      <c r="DAI31" s="452"/>
      <c r="DAJ31" s="452"/>
      <c r="DAK31" s="452"/>
      <c r="DAL31" s="452"/>
      <c r="DAM31" s="452"/>
      <c r="DAN31" s="452"/>
      <c r="DAO31" s="452"/>
      <c r="DAP31" s="452"/>
      <c r="DAQ31" s="452"/>
      <c r="DAR31" s="452"/>
      <c r="DAS31" s="452"/>
      <c r="DAT31" s="452"/>
      <c r="DAU31" s="452"/>
      <c r="DAV31" s="452"/>
      <c r="DAW31" s="452"/>
      <c r="DAX31" s="452"/>
      <c r="DAY31" s="452"/>
      <c r="DAZ31" s="452"/>
      <c r="DBA31" s="452"/>
      <c r="DBB31" s="452"/>
      <c r="DBC31" s="452"/>
      <c r="DBD31" s="452"/>
      <c r="DBE31" s="452"/>
      <c r="DBF31" s="452"/>
      <c r="DBG31" s="452"/>
      <c r="DBH31" s="452"/>
      <c r="DBI31" s="452"/>
      <c r="DBJ31" s="452"/>
      <c r="DBK31" s="452"/>
      <c r="DBL31" s="452"/>
      <c r="DBM31" s="452"/>
      <c r="DBN31" s="452"/>
      <c r="DBO31" s="452"/>
      <c r="DBP31" s="452"/>
      <c r="DBQ31" s="452"/>
      <c r="DBR31" s="452"/>
      <c r="DBS31" s="452"/>
      <c r="DBT31" s="452"/>
      <c r="DBU31" s="452"/>
      <c r="DBV31" s="452"/>
      <c r="DBW31" s="452"/>
      <c r="DBX31" s="452"/>
      <c r="DBY31" s="452"/>
      <c r="DBZ31" s="452"/>
      <c r="DCA31" s="452"/>
      <c r="DCB31" s="452"/>
      <c r="DCC31" s="452"/>
      <c r="DCD31" s="452"/>
      <c r="DCE31" s="452"/>
      <c r="DCF31" s="452"/>
      <c r="DCG31" s="452"/>
      <c r="DCH31" s="452"/>
      <c r="DCI31" s="452"/>
      <c r="DCJ31" s="452"/>
      <c r="DCK31" s="452"/>
      <c r="DCL31" s="452"/>
      <c r="DCM31" s="452"/>
      <c r="DCN31" s="452"/>
      <c r="DCO31" s="452"/>
      <c r="DCP31" s="452"/>
      <c r="DCQ31" s="452"/>
      <c r="DCR31" s="452"/>
      <c r="DCS31" s="452"/>
      <c r="DCT31" s="452"/>
      <c r="DCU31" s="452"/>
      <c r="DCV31" s="452"/>
      <c r="DCW31" s="452"/>
      <c r="DCX31" s="452"/>
      <c r="DCY31" s="452"/>
      <c r="DCZ31" s="452"/>
      <c r="DDA31" s="452"/>
      <c r="DDB31" s="452"/>
      <c r="DDC31" s="452"/>
      <c r="DDD31" s="452"/>
      <c r="DDE31" s="452"/>
      <c r="DDF31" s="452"/>
      <c r="DDG31" s="452"/>
      <c r="DDH31" s="452"/>
      <c r="DDI31" s="452"/>
      <c r="DDJ31" s="452"/>
      <c r="DDK31" s="452"/>
      <c r="DDL31" s="452"/>
      <c r="DDM31" s="452"/>
      <c r="DDN31" s="452"/>
      <c r="DDO31" s="452"/>
      <c r="DDP31" s="452"/>
      <c r="DDQ31" s="452"/>
      <c r="DDR31" s="452"/>
      <c r="DDS31" s="452"/>
      <c r="DDT31" s="452"/>
      <c r="DDU31" s="452"/>
      <c r="DDV31" s="452"/>
      <c r="DDW31" s="452"/>
      <c r="DDX31" s="452"/>
      <c r="DDY31" s="452"/>
      <c r="DDZ31" s="452"/>
      <c r="DEA31" s="452"/>
      <c r="DEB31" s="452"/>
      <c r="DEC31" s="452"/>
      <c r="DED31" s="452"/>
      <c r="DEE31" s="452"/>
      <c r="DEF31" s="452"/>
      <c r="DEG31" s="452"/>
      <c r="DEH31" s="452"/>
      <c r="DEI31" s="452"/>
      <c r="DEJ31" s="452"/>
      <c r="DEK31" s="452"/>
      <c r="DEL31" s="452"/>
      <c r="DEM31" s="452"/>
      <c r="DEN31" s="452"/>
      <c r="DEO31" s="452"/>
      <c r="DEP31" s="452"/>
      <c r="DEQ31" s="452"/>
      <c r="DER31" s="452"/>
      <c r="DES31" s="452"/>
      <c r="DET31" s="452"/>
      <c r="DEU31" s="452"/>
      <c r="DEV31" s="452"/>
      <c r="DEW31" s="452"/>
      <c r="DEX31" s="452"/>
      <c r="DEY31" s="452"/>
      <c r="DEZ31" s="452"/>
      <c r="DFA31" s="452"/>
      <c r="DFB31" s="452"/>
      <c r="DFC31" s="452"/>
      <c r="DFD31" s="452"/>
      <c r="DFE31" s="452"/>
      <c r="DFF31" s="452"/>
      <c r="DFG31" s="452"/>
      <c r="DFH31" s="452"/>
      <c r="DFI31" s="452"/>
      <c r="DFJ31" s="452"/>
      <c r="DFK31" s="452"/>
      <c r="DFL31" s="452"/>
      <c r="DFM31" s="452"/>
      <c r="DFN31" s="452"/>
      <c r="DFO31" s="452"/>
      <c r="DFP31" s="452"/>
      <c r="DFQ31" s="452"/>
      <c r="DFR31" s="452"/>
      <c r="DFS31" s="452"/>
      <c r="DFT31" s="452"/>
      <c r="DFU31" s="452"/>
      <c r="DFV31" s="452"/>
      <c r="DFW31" s="452"/>
      <c r="DFX31" s="452"/>
      <c r="DFY31" s="452"/>
      <c r="DFZ31" s="452"/>
      <c r="DGA31" s="452"/>
      <c r="DGB31" s="452"/>
      <c r="DGC31" s="452"/>
      <c r="DGD31" s="452"/>
      <c r="DGE31" s="452"/>
      <c r="DGF31" s="452"/>
      <c r="DGG31" s="452"/>
      <c r="DGH31" s="452"/>
      <c r="DGI31" s="452"/>
      <c r="DGJ31" s="452"/>
      <c r="DGK31" s="452"/>
      <c r="DGL31" s="452"/>
      <c r="DGM31" s="452"/>
      <c r="DGN31" s="452"/>
      <c r="DGO31" s="452"/>
      <c r="DGP31" s="452"/>
      <c r="DGQ31" s="452"/>
      <c r="DGR31" s="452"/>
      <c r="DGS31" s="452"/>
      <c r="DGT31" s="452"/>
      <c r="DGU31" s="452"/>
      <c r="DGV31" s="452"/>
      <c r="DGW31" s="452"/>
      <c r="DGX31" s="452"/>
      <c r="DGY31" s="452"/>
      <c r="DGZ31" s="452"/>
      <c r="DHA31" s="452"/>
      <c r="DHB31" s="452"/>
      <c r="DHC31" s="452"/>
      <c r="DHD31" s="452"/>
      <c r="DHE31" s="452"/>
      <c r="DHF31" s="452"/>
      <c r="DHG31" s="452"/>
      <c r="DHH31" s="452"/>
      <c r="DHI31" s="452"/>
      <c r="DHJ31" s="452"/>
      <c r="DHK31" s="452"/>
      <c r="DHL31" s="452"/>
      <c r="DHM31" s="452"/>
      <c r="DHN31" s="452"/>
      <c r="DHO31" s="452"/>
      <c r="DHP31" s="452"/>
      <c r="DHQ31" s="452"/>
      <c r="DHR31" s="452"/>
      <c r="DHS31" s="452"/>
      <c r="DHT31" s="452"/>
      <c r="DHU31" s="452"/>
      <c r="DHV31" s="452"/>
      <c r="DHW31" s="452"/>
      <c r="DHX31" s="452"/>
      <c r="DHY31" s="452"/>
      <c r="DHZ31" s="452"/>
      <c r="DIA31" s="452"/>
      <c r="DIB31" s="452"/>
      <c r="DIC31" s="452"/>
      <c r="DID31" s="452"/>
      <c r="DIE31" s="452"/>
      <c r="DIF31" s="452"/>
      <c r="DIG31" s="452"/>
      <c r="DIH31" s="452"/>
      <c r="DII31" s="452"/>
      <c r="DIJ31" s="452"/>
      <c r="DIK31" s="452"/>
      <c r="DIL31" s="452"/>
      <c r="DIM31" s="452"/>
      <c r="DIN31" s="452"/>
      <c r="DIO31" s="452"/>
      <c r="DIP31" s="452"/>
      <c r="DIQ31" s="452"/>
      <c r="DIR31" s="452"/>
      <c r="DIS31" s="452"/>
      <c r="DIT31" s="452"/>
      <c r="DIU31" s="452"/>
      <c r="DIV31" s="452"/>
      <c r="DIW31" s="452"/>
      <c r="DIX31" s="452"/>
      <c r="DIY31" s="452"/>
      <c r="DIZ31" s="452"/>
      <c r="DJA31" s="452"/>
      <c r="DJB31" s="452"/>
      <c r="DJC31" s="452"/>
      <c r="DJD31" s="452"/>
      <c r="DJE31" s="452"/>
      <c r="DJF31" s="452"/>
      <c r="DJG31" s="452"/>
      <c r="DJH31" s="452"/>
      <c r="DJI31" s="452"/>
      <c r="DJJ31" s="452"/>
      <c r="DJK31" s="452"/>
      <c r="DJL31" s="452"/>
      <c r="DJM31" s="452"/>
      <c r="DJN31" s="452"/>
      <c r="DJO31" s="452"/>
      <c r="DJP31" s="452"/>
      <c r="DJQ31" s="452"/>
      <c r="DJR31" s="452"/>
      <c r="DJS31" s="452"/>
      <c r="DJT31" s="452"/>
      <c r="DJU31" s="452"/>
      <c r="DJV31" s="452"/>
      <c r="DJW31" s="452"/>
      <c r="DJX31" s="452"/>
      <c r="DJY31" s="452"/>
      <c r="DJZ31" s="452"/>
      <c r="DKA31" s="452"/>
      <c r="DKB31" s="452"/>
      <c r="DKC31" s="452"/>
      <c r="DKD31" s="452"/>
      <c r="DKE31" s="452"/>
      <c r="DKF31" s="452"/>
      <c r="DKG31" s="452"/>
      <c r="DKH31" s="452"/>
      <c r="DKI31" s="452"/>
      <c r="DKJ31" s="452"/>
      <c r="DKK31" s="452"/>
      <c r="DKL31" s="452"/>
      <c r="DKM31" s="452"/>
      <c r="DKN31" s="452"/>
      <c r="DKO31" s="452"/>
      <c r="DKP31" s="452"/>
      <c r="DKQ31" s="452"/>
      <c r="DKR31" s="452"/>
      <c r="DKS31" s="452"/>
      <c r="DKT31" s="452"/>
      <c r="DKU31" s="452"/>
      <c r="DKV31" s="452"/>
      <c r="DKW31" s="452"/>
      <c r="DKX31" s="452"/>
      <c r="DKY31" s="452"/>
      <c r="DKZ31" s="452"/>
      <c r="DLA31" s="452"/>
      <c r="DLB31" s="452"/>
      <c r="DLC31" s="452"/>
      <c r="DLD31" s="452"/>
      <c r="DLE31" s="452"/>
      <c r="DLF31" s="452"/>
      <c r="DLG31" s="452"/>
      <c r="DLH31" s="452"/>
      <c r="DLI31" s="452"/>
      <c r="DLJ31" s="452"/>
      <c r="DLK31" s="452"/>
      <c r="DLL31" s="452"/>
      <c r="DLM31" s="452"/>
      <c r="DLN31" s="452"/>
      <c r="DLO31" s="452"/>
      <c r="DLP31" s="452"/>
      <c r="DLQ31" s="452"/>
      <c r="DLR31" s="452"/>
      <c r="DLS31" s="452"/>
      <c r="DLT31" s="452"/>
      <c r="DLU31" s="452"/>
      <c r="DLV31" s="452"/>
      <c r="DLW31" s="452"/>
      <c r="DLX31" s="452"/>
      <c r="DLY31" s="452"/>
      <c r="DLZ31" s="452"/>
      <c r="DMA31" s="452"/>
      <c r="DMB31" s="452"/>
      <c r="DMC31" s="452"/>
      <c r="DMD31" s="452"/>
      <c r="DME31" s="452"/>
      <c r="DMF31" s="452"/>
      <c r="DMG31" s="452"/>
      <c r="DMH31" s="452"/>
      <c r="DMI31" s="452"/>
      <c r="DMJ31" s="452"/>
      <c r="DMK31" s="452"/>
      <c r="DML31" s="452"/>
      <c r="DMM31" s="452"/>
      <c r="DMN31" s="452"/>
      <c r="DMO31" s="452"/>
      <c r="DMP31" s="452"/>
      <c r="DMQ31" s="452"/>
      <c r="DMR31" s="452"/>
      <c r="DMS31" s="452"/>
      <c r="DMT31" s="452"/>
      <c r="DMU31" s="452"/>
      <c r="DMV31" s="452"/>
      <c r="DMW31" s="452"/>
      <c r="DMX31" s="452"/>
      <c r="DMY31" s="452"/>
      <c r="DMZ31" s="452"/>
      <c r="DNA31" s="452"/>
      <c r="DNB31" s="452"/>
      <c r="DNC31" s="452"/>
      <c r="DND31" s="452"/>
      <c r="DNE31" s="452"/>
      <c r="DNF31" s="452"/>
      <c r="DNG31" s="452"/>
      <c r="DNH31" s="452"/>
      <c r="DNI31" s="452"/>
      <c r="DNJ31" s="452"/>
      <c r="DNK31" s="452"/>
      <c r="DNL31" s="452"/>
      <c r="DNM31" s="452"/>
      <c r="DNN31" s="452"/>
      <c r="DNO31" s="452"/>
      <c r="DNP31" s="452"/>
      <c r="DNQ31" s="452"/>
      <c r="DNR31" s="452"/>
      <c r="DNS31" s="452"/>
      <c r="DNT31" s="452"/>
      <c r="DNU31" s="452"/>
      <c r="DNV31" s="452"/>
      <c r="DNW31" s="452"/>
      <c r="DNX31" s="452"/>
      <c r="DNY31" s="452"/>
      <c r="DNZ31" s="452"/>
      <c r="DOA31" s="452"/>
      <c r="DOB31" s="452"/>
      <c r="DOC31" s="452"/>
      <c r="DOD31" s="452"/>
      <c r="DOE31" s="452"/>
      <c r="DOF31" s="452"/>
      <c r="DOG31" s="452"/>
      <c r="DOH31" s="452"/>
      <c r="DOI31" s="452"/>
      <c r="DOJ31" s="452"/>
      <c r="DOK31" s="452"/>
      <c r="DOL31" s="452"/>
      <c r="DOM31" s="452"/>
      <c r="DON31" s="452"/>
      <c r="DOO31" s="452"/>
      <c r="DOP31" s="452"/>
      <c r="DOQ31" s="452"/>
      <c r="DOR31" s="452"/>
      <c r="DOS31" s="452"/>
      <c r="DOT31" s="452"/>
      <c r="DOU31" s="452"/>
      <c r="DOV31" s="452"/>
      <c r="DOW31" s="452"/>
      <c r="DOX31" s="452"/>
      <c r="DOY31" s="452"/>
      <c r="DOZ31" s="452"/>
      <c r="DPA31" s="452"/>
      <c r="DPB31" s="452"/>
      <c r="DPC31" s="452"/>
      <c r="DPD31" s="452"/>
      <c r="DPE31" s="452"/>
      <c r="DPF31" s="452"/>
      <c r="DPG31" s="452"/>
      <c r="DPH31" s="452"/>
      <c r="DPI31" s="452"/>
      <c r="DPJ31" s="452"/>
      <c r="DPK31" s="452"/>
      <c r="DPL31" s="452"/>
      <c r="DPM31" s="452"/>
      <c r="DPN31" s="452"/>
      <c r="DPO31" s="452"/>
      <c r="DPP31" s="452"/>
      <c r="DPQ31" s="452"/>
      <c r="DPR31" s="452"/>
      <c r="DPS31" s="452"/>
      <c r="DPT31" s="452"/>
      <c r="DPU31" s="452"/>
      <c r="DPV31" s="452"/>
      <c r="DPW31" s="452"/>
      <c r="DPX31" s="452"/>
      <c r="DPY31" s="452"/>
      <c r="DPZ31" s="452"/>
      <c r="DQA31" s="452"/>
      <c r="DQB31" s="452"/>
      <c r="DQC31" s="452"/>
      <c r="DQD31" s="452"/>
      <c r="DQE31" s="452"/>
      <c r="DQF31" s="452"/>
      <c r="DQG31" s="452"/>
      <c r="DQH31" s="452"/>
      <c r="DQI31" s="452"/>
      <c r="DQJ31" s="452"/>
      <c r="DQK31" s="452"/>
      <c r="DQL31" s="452"/>
      <c r="DQM31" s="452"/>
      <c r="DQN31" s="452"/>
      <c r="DQO31" s="452"/>
      <c r="DQP31" s="452"/>
      <c r="DQQ31" s="452"/>
      <c r="DQR31" s="452"/>
      <c r="DQS31" s="452"/>
      <c r="DQT31" s="452"/>
      <c r="DQU31" s="452"/>
      <c r="DQV31" s="452"/>
      <c r="DQW31" s="452"/>
      <c r="DQX31" s="452"/>
      <c r="DQY31" s="452"/>
      <c r="DQZ31" s="452"/>
      <c r="DRA31" s="452"/>
      <c r="DRB31" s="452"/>
      <c r="DRC31" s="452"/>
      <c r="DRD31" s="452"/>
      <c r="DRE31" s="452"/>
      <c r="DRF31" s="452"/>
      <c r="DRG31" s="452"/>
      <c r="DRH31" s="452"/>
      <c r="DRI31" s="452"/>
      <c r="DRJ31" s="452"/>
      <c r="DRK31" s="452"/>
      <c r="DRL31" s="452"/>
      <c r="DRM31" s="452"/>
      <c r="DRN31" s="452"/>
      <c r="DRO31" s="452"/>
      <c r="DRP31" s="452"/>
      <c r="DRQ31" s="452"/>
      <c r="DRR31" s="452"/>
      <c r="DRS31" s="452"/>
      <c r="DRT31" s="452"/>
      <c r="DRU31" s="452"/>
      <c r="DRV31" s="452"/>
      <c r="DRW31" s="452"/>
      <c r="DRX31" s="452"/>
      <c r="DRY31" s="452"/>
      <c r="DRZ31" s="452"/>
      <c r="DSA31" s="452"/>
      <c r="DSB31" s="452"/>
      <c r="DSC31" s="452"/>
      <c r="DSD31" s="452"/>
      <c r="DSE31" s="452"/>
      <c r="DSF31" s="452"/>
      <c r="DSG31" s="452"/>
      <c r="DSH31" s="452"/>
      <c r="DSI31" s="452"/>
      <c r="DSJ31" s="452"/>
      <c r="DSK31" s="452"/>
      <c r="DSL31" s="452"/>
      <c r="DSM31" s="452"/>
      <c r="DSN31" s="452"/>
      <c r="DSO31" s="452"/>
      <c r="DSP31" s="452"/>
      <c r="DSQ31" s="452"/>
      <c r="DSR31" s="452"/>
      <c r="DSS31" s="452"/>
      <c r="DST31" s="452"/>
      <c r="DSU31" s="452"/>
      <c r="DSV31" s="452"/>
      <c r="DSW31" s="452"/>
      <c r="DSX31" s="452"/>
      <c r="DSY31" s="452"/>
      <c r="DSZ31" s="452"/>
      <c r="DTA31" s="452"/>
      <c r="DTB31" s="452"/>
      <c r="DTC31" s="452"/>
      <c r="DTD31" s="452"/>
      <c r="DTE31" s="452"/>
      <c r="DTF31" s="452"/>
      <c r="DTG31" s="452"/>
      <c r="DTH31" s="452"/>
      <c r="DTI31" s="452"/>
      <c r="DTJ31" s="452"/>
      <c r="DTK31" s="452"/>
      <c r="DTL31" s="452"/>
      <c r="DTM31" s="452"/>
      <c r="DTN31" s="452"/>
      <c r="DTO31" s="452"/>
      <c r="DTP31" s="452"/>
      <c r="DTQ31" s="452"/>
      <c r="DTR31" s="452"/>
      <c r="DTS31" s="452"/>
      <c r="DTT31" s="452"/>
      <c r="DTU31" s="452"/>
      <c r="DTV31" s="452"/>
      <c r="DTW31" s="452"/>
      <c r="DTX31" s="452"/>
      <c r="DTY31" s="452"/>
      <c r="DTZ31" s="452"/>
      <c r="DUA31" s="452"/>
      <c r="DUB31" s="452"/>
      <c r="DUC31" s="452"/>
      <c r="DUD31" s="452"/>
      <c r="DUE31" s="452"/>
      <c r="DUF31" s="452"/>
      <c r="DUG31" s="452"/>
      <c r="DUH31" s="452"/>
      <c r="DUI31" s="452"/>
      <c r="DUJ31" s="452"/>
      <c r="DUK31" s="452"/>
      <c r="DUL31" s="452"/>
      <c r="DUM31" s="452"/>
      <c r="DUN31" s="452"/>
      <c r="DUO31" s="452"/>
      <c r="DUP31" s="452"/>
      <c r="DUQ31" s="452"/>
      <c r="DUR31" s="452"/>
      <c r="DUS31" s="452"/>
      <c r="DUT31" s="452"/>
      <c r="DUU31" s="452"/>
      <c r="DUV31" s="452"/>
      <c r="DUW31" s="452"/>
      <c r="DUX31" s="452"/>
      <c r="DUY31" s="452"/>
      <c r="DUZ31" s="452"/>
      <c r="DVA31" s="452"/>
      <c r="DVB31" s="452"/>
      <c r="DVC31" s="452"/>
      <c r="DVD31" s="452"/>
      <c r="DVE31" s="452"/>
      <c r="DVF31" s="452"/>
      <c r="DVG31" s="452"/>
      <c r="DVH31" s="452"/>
      <c r="DVI31" s="452"/>
      <c r="DVJ31" s="452"/>
      <c r="DVK31" s="452"/>
      <c r="DVL31" s="452"/>
      <c r="DVM31" s="452"/>
      <c r="DVN31" s="452"/>
      <c r="DVO31" s="452"/>
      <c r="DVP31" s="452"/>
      <c r="DVQ31" s="452"/>
      <c r="DVR31" s="452"/>
      <c r="DVS31" s="452"/>
      <c r="DVT31" s="452"/>
      <c r="DVU31" s="452"/>
      <c r="DVV31" s="452"/>
      <c r="DVW31" s="452"/>
      <c r="DVX31" s="452"/>
      <c r="DVY31" s="452"/>
      <c r="DVZ31" s="452"/>
      <c r="DWA31" s="452"/>
      <c r="DWB31" s="452"/>
      <c r="DWC31" s="452"/>
      <c r="DWD31" s="452"/>
      <c r="DWE31" s="452"/>
      <c r="DWF31" s="452"/>
      <c r="DWG31" s="452"/>
      <c r="DWH31" s="452"/>
      <c r="DWI31" s="452"/>
      <c r="DWJ31" s="452"/>
      <c r="DWK31" s="452"/>
      <c r="DWL31" s="452"/>
      <c r="DWM31" s="452"/>
      <c r="DWN31" s="452"/>
      <c r="DWO31" s="452"/>
      <c r="DWP31" s="452"/>
      <c r="DWQ31" s="452"/>
      <c r="DWR31" s="452"/>
      <c r="DWS31" s="452"/>
      <c r="DWT31" s="452"/>
      <c r="DWU31" s="452"/>
      <c r="DWV31" s="452"/>
      <c r="DWW31" s="452"/>
      <c r="DWX31" s="452"/>
      <c r="DWY31" s="452"/>
      <c r="DWZ31" s="452"/>
      <c r="DXA31" s="452"/>
      <c r="DXB31" s="452"/>
      <c r="DXC31" s="452"/>
      <c r="DXD31" s="452"/>
      <c r="DXE31" s="452"/>
      <c r="DXF31" s="452"/>
      <c r="DXG31" s="452"/>
      <c r="DXH31" s="452"/>
      <c r="DXI31" s="452"/>
      <c r="DXJ31" s="452"/>
      <c r="DXK31" s="452"/>
      <c r="DXL31" s="452"/>
      <c r="DXM31" s="452"/>
      <c r="DXN31" s="452"/>
      <c r="DXO31" s="452"/>
      <c r="DXP31" s="452"/>
      <c r="DXQ31" s="452"/>
      <c r="DXR31" s="452"/>
      <c r="DXS31" s="452"/>
      <c r="DXT31" s="452"/>
      <c r="DXU31" s="452"/>
      <c r="DXV31" s="452"/>
      <c r="DXW31" s="452"/>
      <c r="DXX31" s="452"/>
      <c r="DXY31" s="452"/>
      <c r="DXZ31" s="452"/>
      <c r="DYA31" s="452"/>
      <c r="DYB31" s="452"/>
      <c r="DYC31" s="452"/>
      <c r="DYD31" s="452"/>
      <c r="DYE31" s="452"/>
      <c r="DYF31" s="452"/>
      <c r="DYG31" s="452"/>
      <c r="DYH31" s="452"/>
      <c r="DYI31" s="452"/>
      <c r="DYJ31" s="452"/>
      <c r="DYK31" s="452"/>
      <c r="DYL31" s="452"/>
      <c r="DYM31" s="452"/>
      <c r="DYN31" s="452"/>
      <c r="DYO31" s="452"/>
      <c r="DYP31" s="452"/>
      <c r="DYQ31" s="452"/>
      <c r="DYR31" s="452"/>
      <c r="DYS31" s="452"/>
      <c r="DYT31" s="452"/>
      <c r="DYU31" s="452"/>
      <c r="DYV31" s="452"/>
      <c r="DYW31" s="452"/>
      <c r="DYX31" s="452"/>
      <c r="DYY31" s="452"/>
      <c r="DYZ31" s="452"/>
      <c r="DZA31" s="452"/>
      <c r="DZB31" s="452"/>
      <c r="DZC31" s="452"/>
      <c r="DZD31" s="452"/>
      <c r="DZE31" s="452"/>
      <c r="DZF31" s="452"/>
      <c r="DZG31" s="452"/>
      <c r="DZH31" s="452"/>
      <c r="DZI31" s="452"/>
      <c r="DZJ31" s="452"/>
      <c r="DZK31" s="452"/>
      <c r="DZL31" s="452"/>
      <c r="DZM31" s="452"/>
      <c r="DZN31" s="452"/>
      <c r="DZO31" s="452"/>
      <c r="DZP31" s="452"/>
      <c r="DZQ31" s="452"/>
      <c r="DZR31" s="452"/>
      <c r="DZS31" s="452"/>
      <c r="DZT31" s="452"/>
      <c r="DZU31" s="452"/>
      <c r="DZV31" s="452"/>
      <c r="DZW31" s="452"/>
      <c r="DZX31" s="452"/>
      <c r="DZY31" s="452"/>
      <c r="DZZ31" s="452"/>
      <c r="EAA31" s="452"/>
      <c r="EAB31" s="452"/>
      <c r="EAC31" s="452"/>
      <c r="EAD31" s="452"/>
      <c r="EAE31" s="452"/>
      <c r="EAF31" s="452"/>
      <c r="EAG31" s="452"/>
      <c r="EAH31" s="452"/>
      <c r="EAI31" s="452"/>
      <c r="EAJ31" s="452"/>
      <c r="EAK31" s="452"/>
      <c r="EAL31" s="452"/>
      <c r="EAM31" s="452"/>
      <c r="EAN31" s="452"/>
      <c r="EAO31" s="452"/>
      <c r="EAP31" s="452"/>
      <c r="EAQ31" s="452"/>
      <c r="EAR31" s="452"/>
      <c r="EAS31" s="452"/>
      <c r="EAT31" s="452"/>
      <c r="EAU31" s="452"/>
      <c r="EAV31" s="452"/>
      <c r="EAW31" s="452"/>
      <c r="EAX31" s="452"/>
      <c r="EAY31" s="452"/>
      <c r="EAZ31" s="452"/>
      <c r="EBA31" s="452"/>
      <c r="EBB31" s="452"/>
      <c r="EBC31" s="452"/>
      <c r="EBD31" s="452"/>
      <c r="EBE31" s="452"/>
      <c r="EBF31" s="452"/>
      <c r="EBG31" s="452"/>
      <c r="EBH31" s="452"/>
      <c r="EBI31" s="452"/>
      <c r="EBJ31" s="452"/>
      <c r="EBK31" s="452"/>
      <c r="EBL31" s="452"/>
      <c r="EBM31" s="452"/>
      <c r="EBN31" s="452"/>
      <c r="EBO31" s="452"/>
      <c r="EBP31" s="452"/>
      <c r="EBQ31" s="452"/>
      <c r="EBR31" s="452"/>
      <c r="EBS31" s="452"/>
      <c r="EBT31" s="452"/>
      <c r="EBU31" s="452"/>
      <c r="EBV31" s="452"/>
      <c r="EBW31" s="452"/>
      <c r="EBX31" s="452"/>
      <c r="EBY31" s="452"/>
      <c r="EBZ31" s="452"/>
      <c r="ECA31" s="452"/>
      <c r="ECB31" s="452"/>
      <c r="ECC31" s="452"/>
      <c r="ECD31" s="452"/>
      <c r="ECE31" s="452"/>
      <c r="ECF31" s="452"/>
      <c r="ECG31" s="452"/>
      <c r="ECH31" s="452"/>
      <c r="ECI31" s="452"/>
      <c r="ECJ31" s="452"/>
      <c r="ECK31" s="452"/>
      <c r="ECL31" s="452"/>
      <c r="ECM31" s="452"/>
      <c r="ECN31" s="452"/>
      <c r="ECO31" s="452"/>
      <c r="ECP31" s="452"/>
      <c r="ECQ31" s="452"/>
      <c r="ECR31" s="452"/>
      <c r="ECS31" s="452"/>
      <c r="ECT31" s="452"/>
      <c r="ECU31" s="452"/>
      <c r="ECV31" s="452"/>
      <c r="ECW31" s="452"/>
      <c r="ECX31" s="452"/>
      <c r="ECY31" s="452"/>
      <c r="ECZ31" s="452"/>
      <c r="EDA31" s="452"/>
      <c r="EDB31" s="452"/>
      <c r="EDC31" s="452"/>
      <c r="EDD31" s="452"/>
      <c r="EDE31" s="452"/>
      <c r="EDF31" s="452"/>
      <c r="EDG31" s="452"/>
      <c r="EDH31" s="452"/>
      <c r="EDI31" s="452"/>
      <c r="EDJ31" s="452"/>
      <c r="EDK31" s="452"/>
      <c r="EDL31" s="452"/>
      <c r="EDM31" s="452"/>
      <c r="EDN31" s="452"/>
      <c r="EDO31" s="452"/>
      <c r="EDP31" s="452"/>
      <c r="EDQ31" s="452"/>
      <c r="EDR31" s="452"/>
      <c r="EDS31" s="452"/>
      <c r="EDT31" s="452"/>
      <c r="EDU31" s="452"/>
      <c r="EDV31" s="452"/>
      <c r="EDW31" s="452"/>
      <c r="EDX31" s="452"/>
      <c r="EDY31" s="452"/>
      <c r="EDZ31" s="452"/>
      <c r="EEA31" s="452"/>
      <c r="EEB31" s="452"/>
      <c r="EEC31" s="452"/>
      <c r="EED31" s="452"/>
      <c r="EEE31" s="452"/>
      <c r="EEF31" s="452"/>
      <c r="EEG31" s="452"/>
      <c r="EEH31" s="452"/>
      <c r="EEI31" s="452"/>
      <c r="EEJ31" s="452"/>
      <c r="EEK31" s="452"/>
      <c r="EEL31" s="452"/>
      <c r="EEM31" s="452"/>
      <c r="EEN31" s="452"/>
      <c r="EEO31" s="452"/>
      <c r="EEP31" s="452"/>
      <c r="EEQ31" s="452"/>
      <c r="EER31" s="452"/>
      <c r="EES31" s="452"/>
      <c r="EET31" s="452"/>
      <c r="EEU31" s="452"/>
      <c r="EEV31" s="452"/>
      <c r="EEW31" s="452"/>
      <c r="EEX31" s="452"/>
      <c r="EEY31" s="452"/>
      <c r="EEZ31" s="452"/>
      <c r="EFA31" s="452"/>
      <c r="EFB31" s="452"/>
      <c r="EFC31" s="452"/>
      <c r="EFD31" s="452"/>
      <c r="EFE31" s="452"/>
      <c r="EFF31" s="452"/>
      <c r="EFG31" s="452"/>
      <c r="EFH31" s="452"/>
      <c r="EFI31" s="452"/>
      <c r="EFJ31" s="452"/>
      <c r="EFK31" s="452"/>
      <c r="EFL31" s="452"/>
      <c r="EFM31" s="452"/>
      <c r="EFN31" s="452"/>
      <c r="EFO31" s="452"/>
      <c r="EFP31" s="452"/>
      <c r="EFQ31" s="452"/>
      <c r="EFR31" s="452"/>
      <c r="EFS31" s="452"/>
      <c r="EFT31" s="452"/>
      <c r="EFU31" s="452"/>
      <c r="EFV31" s="452"/>
      <c r="EFW31" s="452"/>
      <c r="EFX31" s="452"/>
      <c r="EFY31" s="452"/>
      <c r="EFZ31" s="452"/>
      <c r="EGA31" s="452"/>
      <c r="EGB31" s="452"/>
      <c r="EGC31" s="452"/>
      <c r="EGD31" s="452"/>
      <c r="EGE31" s="452"/>
      <c r="EGF31" s="452"/>
      <c r="EGG31" s="452"/>
      <c r="EGH31" s="452"/>
      <c r="EGI31" s="452"/>
      <c r="EGJ31" s="452"/>
      <c r="EGK31" s="452"/>
      <c r="EGL31" s="452"/>
      <c r="EGM31" s="452"/>
      <c r="EGN31" s="452"/>
      <c r="EGO31" s="452"/>
      <c r="EGP31" s="452"/>
      <c r="EGQ31" s="452"/>
      <c r="EGR31" s="452"/>
      <c r="EGS31" s="452"/>
      <c r="EGT31" s="452"/>
      <c r="EGU31" s="452"/>
      <c r="EGV31" s="452"/>
      <c r="EGW31" s="452"/>
      <c r="EGX31" s="452"/>
      <c r="EGY31" s="452"/>
      <c r="EGZ31" s="452"/>
      <c r="EHA31" s="452"/>
      <c r="EHB31" s="452"/>
      <c r="EHC31" s="452"/>
      <c r="EHD31" s="452"/>
      <c r="EHE31" s="452"/>
      <c r="EHF31" s="452"/>
      <c r="EHG31" s="452"/>
      <c r="EHH31" s="452"/>
      <c r="EHI31" s="452"/>
      <c r="EHJ31" s="452"/>
      <c r="EHK31" s="452"/>
      <c r="EHL31" s="452"/>
      <c r="EHM31" s="452"/>
      <c r="EHN31" s="452"/>
      <c r="EHO31" s="452"/>
      <c r="EHP31" s="452"/>
      <c r="EHQ31" s="452"/>
      <c r="EHR31" s="452"/>
      <c r="EHS31" s="452"/>
      <c r="EHT31" s="452"/>
      <c r="EHU31" s="452"/>
      <c r="EHV31" s="452"/>
      <c r="EHW31" s="452"/>
      <c r="EHX31" s="452"/>
      <c r="EHY31" s="452"/>
      <c r="EHZ31" s="452"/>
      <c r="EIA31" s="452"/>
      <c r="EIB31" s="452"/>
      <c r="EIC31" s="452"/>
      <c r="EID31" s="452"/>
      <c r="EIE31" s="452"/>
      <c r="EIF31" s="452"/>
      <c r="EIG31" s="452"/>
      <c r="EIH31" s="452"/>
      <c r="EII31" s="452"/>
      <c r="EIJ31" s="452"/>
      <c r="EIK31" s="452"/>
      <c r="EIL31" s="452"/>
      <c r="EIM31" s="452"/>
      <c r="EIN31" s="452"/>
      <c r="EIO31" s="452"/>
      <c r="EIP31" s="452"/>
      <c r="EIQ31" s="452"/>
      <c r="EIR31" s="452"/>
      <c r="EIS31" s="452"/>
      <c r="EIT31" s="452"/>
      <c r="EIU31" s="452"/>
      <c r="EIV31" s="452"/>
      <c r="EIW31" s="452"/>
      <c r="EIX31" s="452"/>
      <c r="EIY31" s="452"/>
      <c r="EIZ31" s="452"/>
      <c r="EJA31" s="452"/>
      <c r="EJB31" s="452"/>
      <c r="EJC31" s="452"/>
      <c r="EJD31" s="452"/>
      <c r="EJE31" s="452"/>
      <c r="EJF31" s="452"/>
      <c r="EJG31" s="452"/>
      <c r="EJH31" s="452"/>
      <c r="EJI31" s="452"/>
      <c r="EJJ31" s="452"/>
      <c r="EJK31" s="452"/>
      <c r="EJL31" s="452"/>
      <c r="EJM31" s="452"/>
      <c r="EJN31" s="452"/>
      <c r="EJO31" s="452"/>
      <c r="EJP31" s="452"/>
      <c r="EJQ31" s="452"/>
      <c r="EJR31" s="452"/>
      <c r="EJS31" s="452"/>
      <c r="EJT31" s="452"/>
      <c r="EJU31" s="452"/>
      <c r="EJV31" s="452"/>
      <c r="EJW31" s="452"/>
      <c r="EJX31" s="452"/>
      <c r="EJY31" s="452"/>
      <c r="EJZ31" s="452"/>
      <c r="EKA31" s="452"/>
      <c r="EKB31" s="452"/>
      <c r="EKC31" s="452"/>
      <c r="EKD31" s="452"/>
      <c r="EKE31" s="452"/>
      <c r="EKF31" s="452"/>
      <c r="EKG31" s="452"/>
      <c r="EKH31" s="452"/>
      <c r="EKI31" s="452"/>
      <c r="EKJ31" s="452"/>
      <c r="EKK31" s="452"/>
      <c r="EKL31" s="452"/>
      <c r="EKM31" s="452"/>
      <c r="EKN31" s="452"/>
      <c r="EKO31" s="452"/>
      <c r="EKP31" s="452"/>
      <c r="EKQ31" s="452"/>
      <c r="EKR31" s="452"/>
      <c r="EKS31" s="452"/>
      <c r="EKT31" s="452"/>
      <c r="EKU31" s="452"/>
      <c r="EKV31" s="452"/>
      <c r="EKW31" s="452"/>
      <c r="EKX31" s="452"/>
      <c r="EKY31" s="452"/>
      <c r="EKZ31" s="452"/>
      <c r="ELA31" s="452"/>
      <c r="ELB31" s="452"/>
      <c r="ELC31" s="452"/>
      <c r="ELD31" s="452"/>
      <c r="ELE31" s="452"/>
      <c r="ELF31" s="452"/>
      <c r="ELG31" s="452"/>
      <c r="ELH31" s="452"/>
      <c r="ELI31" s="452"/>
      <c r="ELJ31" s="452"/>
      <c r="ELK31" s="452"/>
      <c r="ELL31" s="452"/>
      <c r="ELM31" s="452"/>
      <c r="ELN31" s="452"/>
      <c r="ELO31" s="452"/>
      <c r="ELP31" s="452"/>
      <c r="ELQ31" s="452"/>
      <c r="ELR31" s="452"/>
      <c r="ELS31" s="452"/>
      <c r="ELT31" s="452"/>
      <c r="ELU31" s="452"/>
      <c r="ELV31" s="452"/>
      <c r="ELW31" s="452"/>
      <c r="ELX31" s="452"/>
      <c r="ELY31" s="452"/>
      <c r="ELZ31" s="452"/>
      <c r="EMA31" s="452"/>
      <c r="EMB31" s="452"/>
      <c r="EMC31" s="452"/>
      <c r="EMD31" s="452"/>
      <c r="EME31" s="452"/>
      <c r="EMF31" s="452"/>
      <c r="EMG31" s="452"/>
      <c r="EMH31" s="452"/>
      <c r="EMI31" s="452"/>
      <c r="EMJ31" s="452"/>
      <c r="EMK31" s="452"/>
      <c r="EML31" s="452"/>
      <c r="EMM31" s="452"/>
      <c r="EMN31" s="452"/>
      <c r="EMO31" s="452"/>
      <c r="EMP31" s="452"/>
      <c r="EMQ31" s="452"/>
      <c r="EMR31" s="452"/>
      <c r="EMS31" s="452"/>
      <c r="EMT31" s="452"/>
      <c r="EMU31" s="452"/>
      <c r="EMV31" s="452"/>
      <c r="EMW31" s="452"/>
      <c r="EMX31" s="452"/>
      <c r="EMY31" s="452"/>
      <c r="EMZ31" s="452"/>
      <c r="ENA31" s="452"/>
      <c r="ENB31" s="452"/>
      <c r="ENC31" s="452"/>
      <c r="END31" s="452"/>
      <c r="ENE31" s="452"/>
      <c r="ENF31" s="452"/>
      <c r="ENG31" s="452"/>
      <c r="ENH31" s="452"/>
      <c r="ENI31" s="452"/>
      <c r="ENJ31" s="452"/>
      <c r="ENK31" s="452"/>
      <c r="ENL31" s="452"/>
      <c r="ENM31" s="452"/>
      <c r="ENN31" s="452"/>
      <c r="ENO31" s="452"/>
      <c r="ENP31" s="452"/>
      <c r="ENQ31" s="452"/>
      <c r="ENR31" s="452"/>
      <c r="ENS31" s="452"/>
      <c r="ENT31" s="452"/>
      <c r="ENU31" s="452"/>
      <c r="ENV31" s="452"/>
      <c r="ENW31" s="452"/>
      <c r="ENX31" s="452"/>
      <c r="ENY31" s="452"/>
      <c r="ENZ31" s="452"/>
      <c r="EOA31" s="452"/>
      <c r="EOB31" s="452"/>
      <c r="EOC31" s="452"/>
      <c r="EOD31" s="452"/>
      <c r="EOE31" s="452"/>
      <c r="EOF31" s="452"/>
      <c r="EOG31" s="452"/>
      <c r="EOH31" s="452"/>
      <c r="EOI31" s="452"/>
      <c r="EOJ31" s="452"/>
      <c r="EOK31" s="452"/>
      <c r="EOL31" s="452"/>
      <c r="EOM31" s="452"/>
      <c r="EON31" s="452"/>
      <c r="EOO31" s="452"/>
      <c r="EOP31" s="452"/>
      <c r="EOQ31" s="452"/>
      <c r="EOR31" s="452"/>
      <c r="EOS31" s="452"/>
      <c r="EOT31" s="452"/>
      <c r="EOU31" s="452"/>
      <c r="EOV31" s="452"/>
      <c r="EOW31" s="452"/>
      <c r="EOX31" s="452"/>
      <c r="EOY31" s="452"/>
      <c r="EOZ31" s="452"/>
      <c r="EPA31" s="452"/>
      <c r="EPB31" s="452"/>
      <c r="EPC31" s="452"/>
      <c r="EPD31" s="452"/>
      <c r="EPE31" s="452"/>
      <c r="EPF31" s="452"/>
      <c r="EPG31" s="452"/>
      <c r="EPH31" s="452"/>
      <c r="EPI31" s="452"/>
      <c r="EPJ31" s="452"/>
      <c r="EPK31" s="452"/>
      <c r="EPL31" s="452"/>
      <c r="EPM31" s="452"/>
      <c r="EPN31" s="452"/>
      <c r="EPO31" s="452"/>
      <c r="EPP31" s="452"/>
      <c r="EPQ31" s="452"/>
      <c r="EPR31" s="452"/>
      <c r="EPS31" s="452"/>
      <c r="EPT31" s="452"/>
      <c r="EPU31" s="452"/>
      <c r="EPV31" s="452"/>
      <c r="EPW31" s="452"/>
      <c r="EPX31" s="452"/>
      <c r="EPY31" s="452"/>
      <c r="EPZ31" s="452"/>
      <c r="EQA31" s="452"/>
      <c r="EQB31" s="452"/>
      <c r="EQC31" s="452"/>
      <c r="EQD31" s="452"/>
      <c r="EQE31" s="452"/>
      <c r="EQF31" s="452"/>
      <c r="EQG31" s="452"/>
      <c r="EQH31" s="452"/>
      <c r="EQI31" s="452"/>
      <c r="EQJ31" s="452"/>
      <c r="EQK31" s="452"/>
      <c r="EQL31" s="452"/>
      <c r="EQM31" s="452"/>
      <c r="EQN31" s="452"/>
      <c r="EQO31" s="452"/>
      <c r="EQP31" s="452"/>
      <c r="EQQ31" s="452"/>
      <c r="EQR31" s="452"/>
      <c r="EQS31" s="452"/>
      <c r="EQT31" s="452"/>
      <c r="EQU31" s="452"/>
      <c r="EQV31" s="452"/>
      <c r="EQW31" s="452"/>
      <c r="EQX31" s="452"/>
      <c r="EQY31" s="452"/>
      <c r="EQZ31" s="452"/>
      <c r="ERA31" s="452"/>
      <c r="ERB31" s="452"/>
      <c r="ERC31" s="452"/>
      <c r="ERD31" s="452"/>
      <c r="ERE31" s="452"/>
      <c r="ERF31" s="452"/>
      <c r="ERG31" s="452"/>
      <c r="ERH31" s="452"/>
      <c r="ERI31" s="452"/>
      <c r="ERJ31" s="452"/>
      <c r="ERK31" s="452"/>
      <c r="ERL31" s="452"/>
      <c r="ERM31" s="452"/>
      <c r="ERN31" s="452"/>
      <c r="ERO31" s="452"/>
      <c r="ERP31" s="452"/>
      <c r="ERQ31" s="452"/>
      <c r="ERR31" s="452"/>
      <c r="ERS31" s="452"/>
      <c r="ERT31" s="452"/>
      <c r="ERU31" s="452"/>
      <c r="ERV31" s="452"/>
      <c r="ERW31" s="452"/>
      <c r="ERX31" s="452"/>
      <c r="ERY31" s="452"/>
      <c r="ERZ31" s="452"/>
      <c r="ESA31" s="452"/>
      <c r="ESB31" s="452"/>
      <c r="ESC31" s="452"/>
      <c r="ESD31" s="452"/>
      <c r="ESE31" s="452"/>
      <c r="ESF31" s="452"/>
      <c r="ESG31" s="452"/>
      <c r="ESH31" s="452"/>
      <c r="ESI31" s="452"/>
      <c r="ESJ31" s="452"/>
      <c r="ESK31" s="452"/>
      <c r="ESL31" s="452"/>
      <c r="ESM31" s="452"/>
      <c r="ESN31" s="452"/>
      <c r="ESO31" s="452"/>
      <c r="ESP31" s="452"/>
      <c r="ESQ31" s="452"/>
      <c r="ESR31" s="452"/>
      <c r="ESS31" s="452"/>
      <c r="EST31" s="452"/>
      <c r="ESU31" s="452"/>
      <c r="ESV31" s="452"/>
      <c r="ESW31" s="452"/>
      <c r="ESX31" s="452"/>
      <c r="ESY31" s="452"/>
      <c r="ESZ31" s="452"/>
      <c r="ETA31" s="452"/>
      <c r="ETB31" s="452"/>
      <c r="ETC31" s="452"/>
      <c r="ETD31" s="452"/>
      <c r="ETE31" s="452"/>
      <c r="ETF31" s="452"/>
      <c r="ETG31" s="452"/>
      <c r="ETH31" s="452"/>
      <c r="ETI31" s="452"/>
      <c r="ETJ31" s="452"/>
      <c r="ETK31" s="452"/>
      <c r="ETL31" s="452"/>
      <c r="ETM31" s="452"/>
      <c r="ETN31" s="452"/>
      <c r="ETO31" s="452"/>
      <c r="ETP31" s="452"/>
      <c r="ETQ31" s="452"/>
      <c r="ETR31" s="452"/>
      <c r="ETS31" s="452"/>
      <c r="ETT31" s="452"/>
      <c r="ETU31" s="452"/>
      <c r="ETV31" s="452"/>
      <c r="ETW31" s="452"/>
      <c r="ETX31" s="452"/>
      <c r="ETY31" s="452"/>
      <c r="ETZ31" s="452"/>
      <c r="EUA31" s="452"/>
      <c r="EUB31" s="452"/>
      <c r="EUC31" s="452"/>
      <c r="EUD31" s="452"/>
      <c r="EUE31" s="452"/>
      <c r="EUF31" s="452"/>
      <c r="EUG31" s="452"/>
      <c r="EUH31" s="452"/>
      <c r="EUI31" s="452"/>
      <c r="EUJ31" s="452"/>
      <c r="EUK31" s="452"/>
      <c r="EUL31" s="452"/>
      <c r="EUM31" s="452"/>
      <c r="EUN31" s="452"/>
      <c r="EUO31" s="452"/>
      <c r="EUP31" s="452"/>
      <c r="EUQ31" s="452"/>
      <c r="EUR31" s="452"/>
      <c r="EUS31" s="452"/>
      <c r="EUT31" s="452"/>
      <c r="EUU31" s="452"/>
      <c r="EUV31" s="452"/>
      <c r="EUW31" s="452"/>
      <c r="EUX31" s="452"/>
      <c r="EUY31" s="452"/>
      <c r="EUZ31" s="452"/>
      <c r="EVA31" s="452"/>
      <c r="EVB31" s="452"/>
      <c r="EVC31" s="452"/>
      <c r="EVD31" s="452"/>
      <c r="EVE31" s="452"/>
      <c r="EVF31" s="452"/>
      <c r="EVG31" s="452"/>
      <c r="EVH31" s="452"/>
      <c r="EVI31" s="452"/>
      <c r="EVJ31" s="452"/>
      <c r="EVK31" s="452"/>
      <c r="EVL31" s="452"/>
      <c r="EVM31" s="452"/>
      <c r="EVN31" s="452"/>
      <c r="EVO31" s="452"/>
      <c r="EVP31" s="452"/>
      <c r="EVQ31" s="452"/>
      <c r="EVR31" s="452"/>
      <c r="EVS31" s="452"/>
      <c r="EVT31" s="452"/>
      <c r="EVU31" s="452"/>
      <c r="EVV31" s="452"/>
      <c r="EVW31" s="452"/>
      <c r="EVX31" s="452"/>
      <c r="EVY31" s="452"/>
      <c r="EVZ31" s="452"/>
      <c r="EWA31" s="452"/>
      <c r="EWB31" s="452"/>
      <c r="EWC31" s="452"/>
      <c r="EWD31" s="452"/>
      <c r="EWE31" s="452"/>
      <c r="EWF31" s="452"/>
      <c r="EWG31" s="452"/>
      <c r="EWH31" s="452"/>
      <c r="EWI31" s="452"/>
      <c r="EWJ31" s="452"/>
      <c r="EWK31" s="452"/>
      <c r="EWL31" s="452"/>
      <c r="EWM31" s="452"/>
      <c r="EWN31" s="452"/>
      <c r="EWO31" s="452"/>
      <c r="EWP31" s="452"/>
      <c r="EWQ31" s="452"/>
      <c r="EWR31" s="452"/>
      <c r="EWS31" s="452"/>
      <c r="EWT31" s="452"/>
      <c r="EWU31" s="452"/>
      <c r="EWV31" s="452"/>
      <c r="EWW31" s="452"/>
      <c r="EWX31" s="452"/>
      <c r="EWY31" s="452"/>
      <c r="EWZ31" s="452"/>
      <c r="EXA31" s="452"/>
      <c r="EXB31" s="452"/>
      <c r="EXC31" s="452"/>
      <c r="EXD31" s="452"/>
      <c r="EXE31" s="452"/>
      <c r="EXF31" s="452"/>
      <c r="EXG31" s="452"/>
      <c r="EXH31" s="452"/>
      <c r="EXI31" s="452"/>
      <c r="EXJ31" s="452"/>
      <c r="EXK31" s="452"/>
      <c r="EXL31" s="452"/>
      <c r="EXM31" s="452"/>
      <c r="EXN31" s="452"/>
      <c r="EXO31" s="452"/>
      <c r="EXP31" s="452"/>
      <c r="EXQ31" s="452"/>
      <c r="EXR31" s="452"/>
      <c r="EXS31" s="452"/>
      <c r="EXT31" s="452"/>
      <c r="EXU31" s="452"/>
      <c r="EXV31" s="452"/>
      <c r="EXW31" s="452"/>
      <c r="EXX31" s="452"/>
      <c r="EXY31" s="452"/>
      <c r="EXZ31" s="452"/>
      <c r="EYA31" s="452"/>
      <c r="EYB31" s="452"/>
      <c r="EYC31" s="452"/>
      <c r="EYD31" s="452"/>
      <c r="EYE31" s="452"/>
      <c r="EYF31" s="452"/>
      <c r="EYG31" s="452"/>
      <c r="EYH31" s="452"/>
      <c r="EYI31" s="452"/>
      <c r="EYJ31" s="452"/>
      <c r="EYK31" s="452"/>
      <c r="EYL31" s="452"/>
      <c r="EYM31" s="452"/>
      <c r="EYN31" s="452"/>
      <c r="EYO31" s="452"/>
      <c r="EYP31" s="452"/>
      <c r="EYQ31" s="452"/>
      <c r="EYR31" s="452"/>
      <c r="EYS31" s="452"/>
      <c r="EYT31" s="452"/>
      <c r="EYU31" s="452"/>
      <c r="EYV31" s="452"/>
      <c r="EYW31" s="452"/>
      <c r="EYX31" s="452"/>
      <c r="EYY31" s="452"/>
      <c r="EYZ31" s="452"/>
      <c r="EZA31" s="452"/>
      <c r="EZB31" s="452"/>
      <c r="EZC31" s="452"/>
      <c r="EZD31" s="452"/>
      <c r="EZE31" s="452"/>
      <c r="EZF31" s="452"/>
      <c r="EZG31" s="452"/>
      <c r="EZH31" s="452"/>
      <c r="EZI31" s="452"/>
      <c r="EZJ31" s="452"/>
      <c r="EZK31" s="452"/>
      <c r="EZL31" s="452"/>
      <c r="EZM31" s="452"/>
      <c r="EZN31" s="452"/>
      <c r="EZO31" s="452"/>
      <c r="EZP31" s="452"/>
      <c r="EZQ31" s="452"/>
      <c r="EZR31" s="452"/>
      <c r="EZS31" s="452"/>
      <c r="EZT31" s="452"/>
      <c r="EZU31" s="452"/>
      <c r="EZV31" s="452"/>
      <c r="EZW31" s="452"/>
      <c r="EZX31" s="452"/>
      <c r="EZY31" s="452"/>
      <c r="EZZ31" s="452"/>
      <c r="FAA31" s="452"/>
      <c r="FAB31" s="452"/>
      <c r="FAC31" s="452"/>
      <c r="FAD31" s="452"/>
      <c r="FAE31" s="452"/>
      <c r="FAF31" s="452"/>
      <c r="FAG31" s="452"/>
      <c r="FAH31" s="452"/>
      <c r="FAI31" s="452"/>
      <c r="FAJ31" s="452"/>
      <c r="FAK31" s="452"/>
      <c r="FAL31" s="452"/>
      <c r="FAM31" s="452"/>
      <c r="FAN31" s="452"/>
      <c r="FAO31" s="452"/>
      <c r="FAP31" s="452"/>
      <c r="FAQ31" s="452"/>
      <c r="FAR31" s="452"/>
      <c r="FAS31" s="452"/>
      <c r="FAT31" s="452"/>
      <c r="FAU31" s="452"/>
      <c r="FAV31" s="452"/>
      <c r="FAW31" s="452"/>
      <c r="FAX31" s="452"/>
      <c r="FAY31" s="452"/>
      <c r="FAZ31" s="452"/>
      <c r="FBA31" s="452"/>
      <c r="FBB31" s="452"/>
      <c r="FBC31" s="452"/>
      <c r="FBD31" s="452"/>
      <c r="FBE31" s="452"/>
      <c r="FBF31" s="452"/>
      <c r="FBG31" s="452"/>
      <c r="FBH31" s="452"/>
      <c r="FBI31" s="452"/>
      <c r="FBJ31" s="452"/>
      <c r="FBK31" s="452"/>
      <c r="FBL31" s="452"/>
      <c r="FBM31" s="452"/>
      <c r="FBN31" s="452"/>
      <c r="FBO31" s="452"/>
      <c r="FBP31" s="452"/>
      <c r="FBQ31" s="452"/>
      <c r="FBR31" s="452"/>
      <c r="FBS31" s="452"/>
      <c r="FBT31" s="452"/>
      <c r="FBU31" s="452"/>
      <c r="FBV31" s="452"/>
      <c r="FBW31" s="452"/>
      <c r="FBX31" s="452"/>
      <c r="FBY31" s="452"/>
      <c r="FBZ31" s="452"/>
      <c r="FCA31" s="452"/>
      <c r="FCB31" s="452"/>
      <c r="FCC31" s="452"/>
      <c r="FCD31" s="452"/>
      <c r="FCE31" s="452"/>
      <c r="FCF31" s="452"/>
      <c r="FCG31" s="452"/>
      <c r="FCH31" s="452"/>
      <c r="FCI31" s="452"/>
      <c r="FCJ31" s="452"/>
      <c r="FCK31" s="452"/>
      <c r="FCL31" s="452"/>
      <c r="FCM31" s="452"/>
      <c r="FCN31" s="452"/>
      <c r="FCO31" s="452"/>
      <c r="FCP31" s="452"/>
      <c r="FCQ31" s="452"/>
      <c r="FCR31" s="452"/>
      <c r="FCS31" s="452"/>
      <c r="FCT31" s="452"/>
      <c r="FCU31" s="452"/>
      <c r="FCV31" s="452"/>
      <c r="FCW31" s="452"/>
      <c r="FCX31" s="452"/>
      <c r="FCY31" s="452"/>
      <c r="FCZ31" s="452"/>
      <c r="FDA31" s="452"/>
      <c r="FDB31" s="452"/>
      <c r="FDC31" s="452"/>
      <c r="FDD31" s="452"/>
      <c r="FDE31" s="452"/>
      <c r="FDF31" s="452"/>
      <c r="FDG31" s="452"/>
      <c r="FDH31" s="452"/>
      <c r="FDI31" s="452"/>
      <c r="FDJ31" s="452"/>
      <c r="FDK31" s="452"/>
      <c r="FDL31" s="452"/>
      <c r="FDM31" s="452"/>
      <c r="FDN31" s="452"/>
      <c r="FDO31" s="452"/>
      <c r="FDP31" s="452"/>
      <c r="FDQ31" s="452"/>
      <c r="FDR31" s="452"/>
      <c r="FDS31" s="452"/>
      <c r="FDT31" s="452"/>
      <c r="FDU31" s="452"/>
      <c r="FDV31" s="452"/>
      <c r="FDW31" s="452"/>
      <c r="FDX31" s="452"/>
      <c r="FDY31" s="452"/>
      <c r="FDZ31" s="452"/>
      <c r="FEA31" s="452"/>
      <c r="FEB31" s="452"/>
      <c r="FEC31" s="452"/>
      <c r="FED31" s="452"/>
      <c r="FEE31" s="452"/>
      <c r="FEF31" s="452"/>
      <c r="FEG31" s="452"/>
      <c r="FEH31" s="452"/>
      <c r="FEI31" s="452"/>
      <c r="FEJ31" s="452"/>
      <c r="FEK31" s="452"/>
      <c r="FEL31" s="452"/>
      <c r="FEM31" s="452"/>
      <c r="FEN31" s="452"/>
      <c r="FEO31" s="452"/>
      <c r="FEP31" s="452"/>
      <c r="FEQ31" s="452"/>
      <c r="FER31" s="452"/>
      <c r="FES31" s="452"/>
      <c r="FET31" s="452"/>
      <c r="FEU31" s="452"/>
      <c r="FEV31" s="452"/>
      <c r="FEW31" s="452"/>
      <c r="FEX31" s="452"/>
      <c r="FEY31" s="452"/>
      <c r="FEZ31" s="452"/>
      <c r="FFA31" s="452"/>
      <c r="FFB31" s="452"/>
      <c r="FFC31" s="452"/>
      <c r="FFD31" s="452"/>
      <c r="FFE31" s="452"/>
      <c r="FFF31" s="452"/>
      <c r="FFG31" s="452"/>
      <c r="FFH31" s="452"/>
      <c r="FFI31" s="452"/>
      <c r="FFJ31" s="452"/>
      <c r="FFK31" s="452"/>
      <c r="FFL31" s="452"/>
      <c r="FFM31" s="452"/>
      <c r="FFN31" s="452"/>
      <c r="FFO31" s="452"/>
      <c r="FFP31" s="452"/>
      <c r="FFQ31" s="452"/>
      <c r="FFR31" s="452"/>
      <c r="FFS31" s="452"/>
      <c r="FFT31" s="452"/>
      <c r="FFU31" s="452"/>
      <c r="FFV31" s="452"/>
      <c r="FFW31" s="452"/>
      <c r="FFX31" s="452"/>
      <c r="FFY31" s="452"/>
      <c r="FFZ31" s="452"/>
      <c r="FGA31" s="452"/>
      <c r="FGB31" s="452"/>
      <c r="FGC31" s="452"/>
      <c r="FGD31" s="452"/>
      <c r="FGE31" s="452"/>
      <c r="FGF31" s="452"/>
      <c r="FGG31" s="452"/>
      <c r="FGH31" s="452"/>
      <c r="FGI31" s="452"/>
      <c r="FGJ31" s="452"/>
      <c r="FGK31" s="452"/>
      <c r="FGL31" s="452"/>
      <c r="FGM31" s="452"/>
      <c r="FGN31" s="452"/>
      <c r="FGO31" s="452"/>
      <c r="FGP31" s="452"/>
      <c r="FGQ31" s="452"/>
      <c r="FGR31" s="452"/>
      <c r="FGS31" s="452"/>
      <c r="FGT31" s="452"/>
      <c r="FGU31" s="452"/>
      <c r="FGV31" s="452"/>
      <c r="FGW31" s="452"/>
      <c r="FGX31" s="452"/>
      <c r="FGY31" s="452"/>
      <c r="FGZ31" s="452"/>
      <c r="FHA31" s="452"/>
      <c r="FHB31" s="452"/>
      <c r="FHC31" s="452"/>
      <c r="FHD31" s="452"/>
      <c r="FHE31" s="452"/>
      <c r="FHF31" s="452"/>
      <c r="FHG31" s="452"/>
      <c r="FHH31" s="452"/>
      <c r="FHI31" s="452"/>
      <c r="FHJ31" s="452"/>
      <c r="FHK31" s="452"/>
      <c r="FHL31" s="452"/>
      <c r="FHM31" s="452"/>
      <c r="FHN31" s="452"/>
      <c r="FHO31" s="452"/>
      <c r="FHP31" s="452"/>
      <c r="FHQ31" s="452"/>
      <c r="FHR31" s="452"/>
      <c r="FHS31" s="452"/>
      <c r="FHT31" s="452"/>
      <c r="FHU31" s="452"/>
      <c r="FHV31" s="452"/>
      <c r="FHW31" s="452"/>
      <c r="FHX31" s="452"/>
      <c r="FHY31" s="452"/>
      <c r="FHZ31" s="452"/>
      <c r="FIA31" s="452"/>
      <c r="FIB31" s="452"/>
      <c r="FIC31" s="452"/>
      <c r="FID31" s="452"/>
      <c r="FIE31" s="452"/>
      <c r="FIF31" s="452"/>
      <c r="FIG31" s="452"/>
      <c r="FIH31" s="452"/>
      <c r="FII31" s="452"/>
      <c r="FIJ31" s="452"/>
      <c r="FIK31" s="452"/>
      <c r="FIL31" s="452"/>
      <c r="FIM31" s="452"/>
      <c r="FIN31" s="452"/>
      <c r="FIO31" s="452"/>
      <c r="FIP31" s="452"/>
      <c r="FIQ31" s="452"/>
      <c r="FIR31" s="452"/>
      <c r="FIS31" s="452"/>
      <c r="FIT31" s="452"/>
      <c r="FIU31" s="452"/>
      <c r="FIV31" s="452"/>
      <c r="FIW31" s="452"/>
      <c r="FIX31" s="452"/>
      <c r="FIY31" s="452"/>
      <c r="FIZ31" s="452"/>
      <c r="FJA31" s="452"/>
      <c r="FJB31" s="452"/>
      <c r="FJC31" s="452"/>
      <c r="FJD31" s="452"/>
      <c r="FJE31" s="452"/>
      <c r="FJF31" s="452"/>
      <c r="FJG31" s="452"/>
      <c r="FJH31" s="452"/>
      <c r="FJI31" s="452"/>
      <c r="FJJ31" s="452"/>
      <c r="FJK31" s="452"/>
      <c r="FJL31" s="452"/>
      <c r="FJM31" s="452"/>
      <c r="FJN31" s="452"/>
      <c r="FJO31" s="452"/>
      <c r="FJP31" s="452"/>
      <c r="FJQ31" s="452"/>
      <c r="FJR31" s="452"/>
      <c r="FJS31" s="452"/>
      <c r="FJT31" s="452"/>
      <c r="FJU31" s="452"/>
      <c r="FJV31" s="452"/>
      <c r="FJW31" s="452"/>
      <c r="FJX31" s="452"/>
      <c r="FJY31" s="452"/>
      <c r="FJZ31" s="452"/>
      <c r="FKA31" s="452"/>
      <c r="FKB31" s="452"/>
      <c r="FKC31" s="452"/>
      <c r="FKD31" s="452"/>
      <c r="FKE31" s="452"/>
      <c r="FKF31" s="452"/>
      <c r="FKG31" s="452"/>
      <c r="FKH31" s="452"/>
      <c r="FKI31" s="452"/>
      <c r="FKJ31" s="452"/>
      <c r="FKK31" s="452"/>
      <c r="FKL31" s="452"/>
      <c r="FKM31" s="452"/>
      <c r="FKN31" s="452"/>
      <c r="FKO31" s="452"/>
      <c r="FKP31" s="452"/>
      <c r="FKQ31" s="452"/>
      <c r="FKR31" s="452"/>
      <c r="FKS31" s="452"/>
      <c r="FKT31" s="452"/>
      <c r="FKU31" s="452"/>
      <c r="FKV31" s="452"/>
      <c r="FKW31" s="452"/>
      <c r="FKX31" s="452"/>
      <c r="FKY31" s="452"/>
      <c r="FKZ31" s="452"/>
      <c r="FLA31" s="452"/>
      <c r="FLB31" s="452"/>
      <c r="FLC31" s="452"/>
      <c r="FLD31" s="452"/>
      <c r="FLE31" s="452"/>
      <c r="FLF31" s="452"/>
      <c r="FLG31" s="452"/>
      <c r="FLH31" s="452"/>
      <c r="FLI31" s="452"/>
      <c r="FLJ31" s="452"/>
      <c r="FLK31" s="452"/>
      <c r="FLL31" s="452"/>
      <c r="FLM31" s="452"/>
      <c r="FLN31" s="452"/>
      <c r="FLO31" s="452"/>
      <c r="FLP31" s="452"/>
      <c r="FLQ31" s="452"/>
      <c r="FLR31" s="452"/>
      <c r="FLS31" s="452"/>
      <c r="FLT31" s="452"/>
      <c r="FLU31" s="452"/>
      <c r="FLV31" s="452"/>
      <c r="FLW31" s="452"/>
      <c r="FLX31" s="452"/>
      <c r="FLY31" s="452"/>
      <c r="FLZ31" s="452"/>
      <c r="FMA31" s="452"/>
      <c r="FMB31" s="452"/>
      <c r="FMC31" s="452"/>
      <c r="FMD31" s="452"/>
      <c r="FME31" s="452"/>
      <c r="FMF31" s="452"/>
      <c r="FMG31" s="452"/>
      <c r="FMH31" s="452"/>
      <c r="FMI31" s="452"/>
      <c r="FMJ31" s="452"/>
      <c r="FMK31" s="452"/>
      <c r="FML31" s="452"/>
      <c r="FMM31" s="452"/>
      <c r="FMN31" s="452"/>
      <c r="FMO31" s="452"/>
      <c r="FMP31" s="452"/>
      <c r="FMQ31" s="452"/>
      <c r="FMR31" s="452"/>
      <c r="FMS31" s="452"/>
      <c r="FMT31" s="452"/>
      <c r="FMU31" s="452"/>
      <c r="FMV31" s="452"/>
      <c r="FMW31" s="452"/>
      <c r="FMX31" s="452"/>
      <c r="FMY31" s="452"/>
      <c r="FMZ31" s="452"/>
      <c r="FNA31" s="452"/>
      <c r="FNB31" s="452"/>
      <c r="FNC31" s="452"/>
      <c r="FND31" s="452"/>
      <c r="FNE31" s="452"/>
      <c r="FNF31" s="452"/>
      <c r="FNG31" s="452"/>
      <c r="FNH31" s="452"/>
      <c r="FNI31" s="452"/>
      <c r="FNJ31" s="452"/>
      <c r="FNK31" s="452"/>
      <c r="FNL31" s="452"/>
      <c r="FNM31" s="452"/>
      <c r="FNN31" s="452"/>
      <c r="FNO31" s="452"/>
      <c r="FNP31" s="452"/>
      <c r="FNQ31" s="452"/>
      <c r="FNR31" s="452"/>
      <c r="FNS31" s="452"/>
      <c r="FNT31" s="452"/>
      <c r="FNU31" s="452"/>
      <c r="FNV31" s="452"/>
      <c r="FNW31" s="452"/>
      <c r="FNX31" s="452"/>
      <c r="FNY31" s="452"/>
      <c r="FNZ31" s="452"/>
      <c r="FOA31" s="452"/>
      <c r="FOB31" s="452"/>
      <c r="FOC31" s="452"/>
      <c r="FOD31" s="452"/>
      <c r="FOE31" s="452"/>
      <c r="FOF31" s="452"/>
      <c r="FOG31" s="452"/>
      <c r="FOH31" s="452"/>
      <c r="FOI31" s="452"/>
      <c r="FOJ31" s="452"/>
      <c r="FOK31" s="452"/>
      <c r="FOL31" s="452"/>
      <c r="FOM31" s="452"/>
      <c r="FON31" s="452"/>
      <c r="FOO31" s="452"/>
      <c r="FOP31" s="452"/>
      <c r="FOQ31" s="452"/>
      <c r="FOR31" s="452"/>
      <c r="FOS31" s="452"/>
      <c r="FOT31" s="452"/>
      <c r="FOU31" s="452"/>
      <c r="FOV31" s="452"/>
      <c r="FOW31" s="452"/>
      <c r="FOX31" s="452"/>
      <c r="FOY31" s="452"/>
      <c r="FOZ31" s="452"/>
      <c r="FPA31" s="452"/>
      <c r="FPB31" s="452"/>
      <c r="FPC31" s="452"/>
      <c r="FPD31" s="452"/>
      <c r="FPE31" s="452"/>
      <c r="FPF31" s="452"/>
      <c r="FPG31" s="452"/>
      <c r="FPH31" s="452"/>
      <c r="FPI31" s="452"/>
      <c r="FPJ31" s="452"/>
      <c r="FPK31" s="452"/>
      <c r="FPL31" s="452"/>
      <c r="FPM31" s="452"/>
      <c r="FPN31" s="452"/>
      <c r="FPO31" s="452"/>
      <c r="FPP31" s="452"/>
      <c r="FPQ31" s="452"/>
      <c r="FPR31" s="452"/>
      <c r="FPS31" s="452"/>
      <c r="FPT31" s="452"/>
      <c r="FPU31" s="452"/>
      <c r="FPV31" s="452"/>
      <c r="FPW31" s="452"/>
      <c r="FPX31" s="452"/>
      <c r="FPY31" s="452"/>
      <c r="FPZ31" s="452"/>
      <c r="FQA31" s="452"/>
      <c r="FQB31" s="452"/>
      <c r="FQC31" s="452"/>
      <c r="FQD31" s="452"/>
      <c r="FQE31" s="452"/>
      <c r="FQF31" s="452"/>
      <c r="FQG31" s="452"/>
      <c r="FQH31" s="452"/>
      <c r="FQI31" s="452"/>
      <c r="FQJ31" s="452"/>
      <c r="FQK31" s="452"/>
      <c r="FQL31" s="452"/>
      <c r="FQM31" s="452"/>
      <c r="FQN31" s="452"/>
      <c r="FQO31" s="452"/>
      <c r="FQP31" s="452"/>
      <c r="FQQ31" s="452"/>
      <c r="FQR31" s="452"/>
      <c r="FQS31" s="452"/>
      <c r="FQT31" s="452"/>
      <c r="FQU31" s="452"/>
      <c r="FQV31" s="452"/>
      <c r="FQW31" s="452"/>
      <c r="FQX31" s="452"/>
      <c r="FQY31" s="452"/>
      <c r="FQZ31" s="452"/>
      <c r="FRA31" s="452"/>
      <c r="FRB31" s="452"/>
      <c r="FRC31" s="452"/>
      <c r="FRD31" s="452"/>
      <c r="FRE31" s="452"/>
      <c r="FRF31" s="452"/>
      <c r="FRG31" s="452"/>
      <c r="FRH31" s="452"/>
      <c r="FRI31" s="452"/>
      <c r="FRJ31" s="452"/>
      <c r="FRK31" s="452"/>
      <c r="FRL31" s="452"/>
      <c r="FRM31" s="452"/>
      <c r="FRN31" s="452"/>
      <c r="FRO31" s="452"/>
      <c r="FRP31" s="452"/>
      <c r="FRQ31" s="452"/>
      <c r="FRR31" s="452"/>
      <c r="FRS31" s="452"/>
      <c r="FRT31" s="452"/>
      <c r="FRU31" s="452"/>
      <c r="FRV31" s="452"/>
      <c r="FRW31" s="452"/>
      <c r="FRX31" s="452"/>
      <c r="FRY31" s="452"/>
      <c r="FRZ31" s="452"/>
      <c r="FSA31" s="452"/>
      <c r="FSB31" s="452"/>
      <c r="FSC31" s="452"/>
      <c r="FSD31" s="452"/>
      <c r="FSE31" s="452"/>
      <c r="FSF31" s="452"/>
      <c r="FSG31" s="452"/>
      <c r="FSH31" s="452"/>
      <c r="FSI31" s="452"/>
      <c r="FSJ31" s="452"/>
      <c r="FSK31" s="452"/>
      <c r="FSL31" s="452"/>
      <c r="FSM31" s="452"/>
      <c r="FSN31" s="452"/>
      <c r="FSO31" s="452"/>
      <c r="FSP31" s="452"/>
      <c r="FSQ31" s="452"/>
      <c r="FSR31" s="452"/>
      <c r="FSS31" s="452"/>
      <c r="FST31" s="452"/>
      <c r="FSU31" s="452"/>
      <c r="FSV31" s="452"/>
      <c r="FSW31" s="452"/>
      <c r="FSX31" s="452"/>
      <c r="FSY31" s="452"/>
      <c r="FSZ31" s="452"/>
      <c r="FTA31" s="452"/>
      <c r="FTB31" s="452"/>
      <c r="FTC31" s="452"/>
      <c r="FTD31" s="452"/>
      <c r="FTE31" s="452"/>
      <c r="FTF31" s="452"/>
      <c r="FTG31" s="452"/>
      <c r="FTH31" s="452"/>
      <c r="FTI31" s="452"/>
      <c r="FTJ31" s="452"/>
      <c r="FTK31" s="452"/>
      <c r="FTL31" s="452"/>
      <c r="FTM31" s="452"/>
      <c r="FTN31" s="452"/>
      <c r="FTO31" s="452"/>
      <c r="FTP31" s="452"/>
      <c r="FTQ31" s="452"/>
      <c r="FTR31" s="452"/>
      <c r="FTS31" s="452"/>
      <c r="FTT31" s="452"/>
      <c r="FTU31" s="452"/>
      <c r="FTV31" s="452"/>
      <c r="FTW31" s="452"/>
      <c r="FTX31" s="452"/>
      <c r="FTY31" s="452"/>
      <c r="FTZ31" s="452"/>
      <c r="FUA31" s="452"/>
      <c r="FUB31" s="452"/>
      <c r="FUC31" s="452"/>
      <c r="FUD31" s="452"/>
      <c r="FUE31" s="452"/>
      <c r="FUF31" s="452"/>
      <c r="FUG31" s="452"/>
      <c r="FUH31" s="452"/>
      <c r="FUI31" s="452"/>
      <c r="FUJ31" s="452"/>
      <c r="FUK31" s="452"/>
      <c r="FUL31" s="452"/>
      <c r="FUM31" s="452"/>
      <c r="FUN31" s="452"/>
      <c r="FUO31" s="452"/>
      <c r="FUP31" s="452"/>
      <c r="FUQ31" s="452"/>
      <c r="FUR31" s="452"/>
      <c r="FUS31" s="452"/>
      <c r="FUT31" s="452"/>
      <c r="FUU31" s="452"/>
      <c r="FUV31" s="452"/>
      <c r="FUW31" s="452"/>
      <c r="FUX31" s="452"/>
      <c r="FUY31" s="452"/>
      <c r="FUZ31" s="452"/>
      <c r="FVA31" s="452"/>
      <c r="FVB31" s="452"/>
      <c r="FVC31" s="452"/>
      <c r="FVD31" s="452"/>
      <c r="FVE31" s="452"/>
      <c r="FVF31" s="452"/>
      <c r="FVG31" s="452"/>
      <c r="FVH31" s="452"/>
      <c r="FVI31" s="452"/>
      <c r="FVJ31" s="452"/>
      <c r="FVK31" s="452"/>
      <c r="FVL31" s="452"/>
      <c r="FVM31" s="452"/>
      <c r="FVN31" s="452"/>
      <c r="FVO31" s="452"/>
      <c r="FVP31" s="452"/>
      <c r="FVQ31" s="452"/>
      <c r="FVR31" s="452"/>
      <c r="FVS31" s="452"/>
      <c r="FVT31" s="452"/>
      <c r="FVU31" s="452"/>
      <c r="FVV31" s="452"/>
      <c r="FVW31" s="452"/>
      <c r="FVX31" s="452"/>
      <c r="FVY31" s="452"/>
      <c r="FVZ31" s="452"/>
      <c r="FWA31" s="452"/>
      <c r="FWB31" s="452"/>
      <c r="FWC31" s="452"/>
      <c r="FWD31" s="452"/>
      <c r="FWE31" s="452"/>
      <c r="FWF31" s="452"/>
      <c r="FWG31" s="452"/>
      <c r="FWH31" s="452"/>
      <c r="FWI31" s="452"/>
      <c r="FWJ31" s="452"/>
      <c r="FWK31" s="452"/>
      <c r="FWL31" s="452"/>
      <c r="FWM31" s="452"/>
      <c r="FWN31" s="452"/>
      <c r="FWO31" s="452"/>
      <c r="FWP31" s="452"/>
      <c r="FWQ31" s="452"/>
      <c r="FWR31" s="452"/>
      <c r="FWS31" s="452"/>
      <c r="FWT31" s="452"/>
      <c r="FWU31" s="452"/>
      <c r="FWV31" s="452"/>
      <c r="FWW31" s="452"/>
      <c r="FWX31" s="452"/>
      <c r="FWY31" s="452"/>
      <c r="FWZ31" s="452"/>
      <c r="FXA31" s="452"/>
      <c r="FXB31" s="452"/>
      <c r="FXC31" s="452"/>
      <c r="FXD31" s="452"/>
      <c r="FXE31" s="452"/>
      <c r="FXF31" s="452"/>
      <c r="FXG31" s="452"/>
      <c r="FXH31" s="452"/>
      <c r="FXI31" s="452"/>
      <c r="FXJ31" s="452"/>
      <c r="FXK31" s="452"/>
      <c r="FXL31" s="452"/>
      <c r="FXM31" s="452"/>
      <c r="FXN31" s="452"/>
      <c r="FXO31" s="452"/>
      <c r="FXP31" s="452"/>
      <c r="FXQ31" s="452"/>
      <c r="FXR31" s="452"/>
      <c r="FXS31" s="452"/>
      <c r="FXT31" s="452"/>
      <c r="FXU31" s="452"/>
      <c r="FXV31" s="452"/>
      <c r="FXW31" s="452"/>
      <c r="FXX31" s="452"/>
      <c r="FXY31" s="452"/>
      <c r="FXZ31" s="452"/>
      <c r="FYA31" s="452"/>
      <c r="FYB31" s="452"/>
      <c r="FYC31" s="452"/>
      <c r="FYD31" s="452"/>
      <c r="FYE31" s="452"/>
      <c r="FYF31" s="452"/>
      <c r="FYG31" s="452"/>
      <c r="FYH31" s="452"/>
      <c r="FYI31" s="452"/>
      <c r="FYJ31" s="452"/>
      <c r="FYK31" s="452"/>
      <c r="FYL31" s="452"/>
      <c r="FYM31" s="452"/>
      <c r="FYN31" s="452"/>
      <c r="FYO31" s="452"/>
      <c r="FYP31" s="452"/>
      <c r="FYQ31" s="452"/>
      <c r="FYR31" s="452"/>
      <c r="FYS31" s="452"/>
      <c r="FYT31" s="452"/>
      <c r="FYU31" s="452"/>
      <c r="FYV31" s="452"/>
      <c r="FYW31" s="452"/>
      <c r="FYX31" s="452"/>
      <c r="FYY31" s="452"/>
      <c r="FYZ31" s="452"/>
      <c r="FZA31" s="452"/>
      <c r="FZB31" s="452"/>
      <c r="FZC31" s="452"/>
      <c r="FZD31" s="452"/>
      <c r="FZE31" s="452"/>
      <c r="FZF31" s="452"/>
      <c r="FZG31" s="452"/>
      <c r="FZH31" s="452"/>
      <c r="FZI31" s="452"/>
      <c r="FZJ31" s="452"/>
      <c r="FZK31" s="452"/>
      <c r="FZL31" s="452"/>
      <c r="FZM31" s="452"/>
      <c r="FZN31" s="452"/>
      <c r="FZO31" s="452"/>
      <c r="FZP31" s="452"/>
      <c r="FZQ31" s="452"/>
      <c r="FZR31" s="452"/>
      <c r="FZS31" s="452"/>
      <c r="FZT31" s="452"/>
      <c r="FZU31" s="452"/>
      <c r="FZV31" s="452"/>
      <c r="FZW31" s="452"/>
      <c r="FZX31" s="452"/>
      <c r="FZY31" s="452"/>
      <c r="FZZ31" s="452"/>
      <c r="GAA31" s="452"/>
      <c r="GAB31" s="452"/>
      <c r="GAC31" s="452"/>
      <c r="GAD31" s="452"/>
      <c r="GAE31" s="452"/>
      <c r="GAF31" s="452"/>
      <c r="GAG31" s="452"/>
      <c r="GAH31" s="452"/>
      <c r="GAI31" s="452"/>
      <c r="GAJ31" s="452"/>
      <c r="GAK31" s="452"/>
      <c r="GAL31" s="452"/>
      <c r="GAM31" s="452"/>
      <c r="GAN31" s="452"/>
      <c r="GAO31" s="452"/>
      <c r="GAP31" s="452"/>
      <c r="GAQ31" s="452"/>
      <c r="GAR31" s="452"/>
      <c r="GAS31" s="452"/>
      <c r="GAT31" s="452"/>
      <c r="GAU31" s="452"/>
      <c r="GAV31" s="452"/>
      <c r="GAW31" s="452"/>
      <c r="GAX31" s="452"/>
      <c r="GAY31" s="452"/>
      <c r="GAZ31" s="452"/>
      <c r="GBA31" s="452"/>
      <c r="GBB31" s="452"/>
      <c r="GBC31" s="452"/>
      <c r="GBD31" s="452"/>
      <c r="GBE31" s="452"/>
      <c r="GBF31" s="452"/>
      <c r="GBG31" s="452"/>
      <c r="GBH31" s="452"/>
      <c r="GBI31" s="452"/>
      <c r="GBJ31" s="452"/>
      <c r="GBK31" s="452"/>
      <c r="GBL31" s="452"/>
      <c r="GBM31" s="452"/>
      <c r="GBN31" s="452"/>
      <c r="GBO31" s="452"/>
      <c r="GBP31" s="452"/>
      <c r="GBQ31" s="452"/>
      <c r="GBR31" s="452"/>
      <c r="GBS31" s="452"/>
      <c r="GBT31" s="452"/>
      <c r="GBU31" s="452"/>
      <c r="GBV31" s="452"/>
      <c r="GBW31" s="452"/>
      <c r="GBX31" s="452"/>
      <c r="GBY31" s="452"/>
      <c r="GBZ31" s="452"/>
      <c r="GCA31" s="452"/>
      <c r="GCB31" s="452"/>
      <c r="GCC31" s="452"/>
      <c r="GCD31" s="452"/>
      <c r="GCE31" s="452"/>
      <c r="GCF31" s="452"/>
      <c r="GCG31" s="452"/>
      <c r="GCH31" s="452"/>
      <c r="GCI31" s="452"/>
      <c r="GCJ31" s="452"/>
      <c r="GCK31" s="452"/>
      <c r="GCL31" s="452"/>
      <c r="GCM31" s="452"/>
      <c r="GCN31" s="452"/>
      <c r="GCO31" s="452"/>
      <c r="GCP31" s="452"/>
      <c r="GCQ31" s="452"/>
      <c r="GCR31" s="452"/>
      <c r="GCS31" s="452"/>
      <c r="GCT31" s="452"/>
      <c r="GCU31" s="452"/>
      <c r="GCV31" s="452"/>
      <c r="GCW31" s="452"/>
      <c r="GCX31" s="452"/>
      <c r="GCY31" s="452"/>
      <c r="GCZ31" s="452"/>
      <c r="GDA31" s="452"/>
      <c r="GDB31" s="452"/>
      <c r="GDC31" s="452"/>
      <c r="GDD31" s="452"/>
      <c r="GDE31" s="452"/>
      <c r="GDF31" s="452"/>
      <c r="GDG31" s="452"/>
      <c r="GDH31" s="452"/>
      <c r="GDI31" s="452"/>
      <c r="GDJ31" s="452"/>
      <c r="GDK31" s="452"/>
      <c r="GDL31" s="452"/>
      <c r="GDM31" s="452"/>
      <c r="GDN31" s="452"/>
      <c r="GDO31" s="452"/>
      <c r="GDP31" s="452"/>
      <c r="GDQ31" s="452"/>
      <c r="GDR31" s="452"/>
      <c r="GDS31" s="452"/>
      <c r="GDT31" s="452"/>
      <c r="GDU31" s="452"/>
      <c r="GDV31" s="452"/>
      <c r="GDW31" s="452"/>
      <c r="GDX31" s="452"/>
      <c r="GDY31" s="452"/>
      <c r="GDZ31" s="452"/>
      <c r="GEA31" s="452"/>
      <c r="GEB31" s="452"/>
      <c r="GEC31" s="452"/>
      <c r="GED31" s="452"/>
      <c r="GEE31" s="452"/>
      <c r="GEF31" s="452"/>
      <c r="GEG31" s="452"/>
      <c r="GEH31" s="452"/>
      <c r="GEI31" s="452"/>
      <c r="GEJ31" s="452"/>
      <c r="GEK31" s="452"/>
      <c r="GEL31" s="452"/>
      <c r="GEM31" s="452"/>
      <c r="GEN31" s="452"/>
      <c r="GEO31" s="452"/>
      <c r="GEP31" s="452"/>
      <c r="GEQ31" s="452"/>
      <c r="GER31" s="452"/>
      <c r="GES31" s="452"/>
      <c r="GET31" s="452"/>
      <c r="GEU31" s="452"/>
      <c r="GEV31" s="452"/>
      <c r="GEW31" s="452"/>
      <c r="GEX31" s="452"/>
      <c r="GEY31" s="452"/>
      <c r="GEZ31" s="452"/>
      <c r="GFA31" s="452"/>
      <c r="GFB31" s="452"/>
      <c r="GFC31" s="452"/>
      <c r="GFD31" s="452"/>
      <c r="GFE31" s="452"/>
      <c r="GFF31" s="452"/>
      <c r="GFG31" s="452"/>
      <c r="GFH31" s="452"/>
      <c r="GFI31" s="452"/>
      <c r="GFJ31" s="452"/>
      <c r="GFK31" s="452"/>
      <c r="GFL31" s="452"/>
      <c r="GFM31" s="452"/>
      <c r="GFN31" s="452"/>
      <c r="GFO31" s="452"/>
      <c r="GFP31" s="452"/>
      <c r="GFQ31" s="452"/>
      <c r="GFR31" s="452"/>
      <c r="GFS31" s="452"/>
      <c r="GFT31" s="452"/>
      <c r="GFU31" s="452"/>
      <c r="GFV31" s="452"/>
      <c r="GFW31" s="452"/>
      <c r="GFX31" s="452"/>
      <c r="GFY31" s="452"/>
      <c r="GFZ31" s="452"/>
      <c r="GGA31" s="452"/>
      <c r="GGB31" s="452"/>
      <c r="GGC31" s="452"/>
      <c r="GGD31" s="452"/>
      <c r="GGE31" s="452"/>
      <c r="GGF31" s="452"/>
      <c r="GGG31" s="452"/>
      <c r="GGH31" s="452"/>
      <c r="GGI31" s="452"/>
      <c r="GGJ31" s="452"/>
      <c r="GGK31" s="452"/>
      <c r="GGL31" s="452"/>
      <c r="GGM31" s="452"/>
      <c r="GGN31" s="452"/>
      <c r="GGO31" s="452"/>
      <c r="GGP31" s="452"/>
      <c r="GGQ31" s="452"/>
      <c r="GGR31" s="452"/>
      <c r="GGS31" s="452"/>
      <c r="GGT31" s="452"/>
      <c r="GGU31" s="452"/>
      <c r="GGV31" s="452"/>
      <c r="GGW31" s="452"/>
      <c r="GGX31" s="452"/>
      <c r="GGY31" s="452"/>
      <c r="GGZ31" s="452"/>
      <c r="GHA31" s="452"/>
      <c r="GHB31" s="452"/>
      <c r="GHC31" s="452"/>
      <c r="GHD31" s="452"/>
      <c r="GHE31" s="452"/>
      <c r="GHF31" s="452"/>
      <c r="GHG31" s="452"/>
      <c r="GHH31" s="452"/>
      <c r="GHI31" s="452"/>
      <c r="GHJ31" s="452"/>
      <c r="GHK31" s="452"/>
      <c r="GHL31" s="452"/>
      <c r="GHM31" s="452"/>
      <c r="GHN31" s="452"/>
      <c r="GHO31" s="452"/>
      <c r="GHP31" s="452"/>
      <c r="GHQ31" s="452"/>
      <c r="GHR31" s="452"/>
      <c r="GHS31" s="452"/>
      <c r="GHT31" s="452"/>
      <c r="GHU31" s="452"/>
      <c r="GHV31" s="452"/>
      <c r="GHW31" s="452"/>
      <c r="GHX31" s="452"/>
      <c r="GHY31" s="452"/>
      <c r="GHZ31" s="452"/>
      <c r="GIA31" s="452"/>
      <c r="GIB31" s="452"/>
      <c r="GIC31" s="452"/>
      <c r="GID31" s="452"/>
      <c r="GIE31" s="452"/>
      <c r="GIF31" s="452"/>
      <c r="GIG31" s="452"/>
      <c r="GIH31" s="452"/>
      <c r="GII31" s="452"/>
      <c r="GIJ31" s="452"/>
      <c r="GIK31" s="452"/>
      <c r="GIL31" s="452"/>
      <c r="GIM31" s="452"/>
      <c r="GIN31" s="452"/>
      <c r="GIO31" s="452"/>
      <c r="GIP31" s="452"/>
      <c r="GIQ31" s="452"/>
      <c r="GIR31" s="452"/>
      <c r="GIS31" s="452"/>
      <c r="GIT31" s="452"/>
      <c r="GIU31" s="452"/>
      <c r="GIV31" s="452"/>
      <c r="GIW31" s="452"/>
      <c r="GIX31" s="452"/>
      <c r="GIY31" s="452"/>
      <c r="GIZ31" s="452"/>
      <c r="GJA31" s="452"/>
      <c r="GJB31" s="452"/>
      <c r="GJC31" s="452"/>
      <c r="GJD31" s="452"/>
      <c r="GJE31" s="452"/>
      <c r="GJF31" s="452"/>
      <c r="GJG31" s="452"/>
      <c r="GJH31" s="452"/>
      <c r="GJI31" s="452"/>
      <c r="GJJ31" s="452"/>
      <c r="GJK31" s="452"/>
      <c r="GJL31" s="452"/>
      <c r="GJM31" s="452"/>
      <c r="GJN31" s="452"/>
      <c r="GJO31" s="452"/>
      <c r="GJP31" s="452"/>
      <c r="GJQ31" s="452"/>
      <c r="GJR31" s="452"/>
      <c r="GJS31" s="452"/>
      <c r="GJT31" s="452"/>
      <c r="GJU31" s="452"/>
      <c r="GJV31" s="452"/>
      <c r="GJW31" s="452"/>
      <c r="GJX31" s="452"/>
      <c r="GJY31" s="452"/>
      <c r="GJZ31" s="452"/>
      <c r="GKA31" s="452"/>
      <c r="GKB31" s="452"/>
      <c r="GKC31" s="452"/>
      <c r="GKD31" s="452"/>
      <c r="GKE31" s="452"/>
      <c r="GKF31" s="452"/>
      <c r="GKG31" s="452"/>
      <c r="GKH31" s="452"/>
      <c r="GKI31" s="452"/>
      <c r="GKJ31" s="452"/>
      <c r="GKK31" s="452"/>
      <c r="GKL31" s="452"/>
      <c r="GKM31" s="452"/>
      <c r="GKN31" s="452"/>
      <c r="GKO31" s="452"/>
      <c r="GKP31" s="452"/>
      <c r="GKQ31" s="452"/>
      <c r="GKR31" s="452"/>
      <c r="GKS31" s="452"/>
      <c r="GKT31" s="452"/>
      <c r="GKU31" s="452"/>
      <c r="GKV31" s="452"/>
      <c r="GKW31" s="452"/>
      <c r="GKX31" s="452"/>
      <c r="GKY31" s="452"/>
      <c r="GKZ31" s="452"/>
      <c r="GLA31" s="452"/>
      <c r="GLB31" s="452"/>
      <c r="GLC31" s="452"/>
      <c r="GLD31" s="452"/>
      <c r="GLE31" s="452"/>
      <c r="GLF31" s="452"/>
      <c r="GLG31" s="452"/>
      <c r="GLH31" s="452"/>
      <c r="GLI31" s="452"/>
      <c r="GLJ31" s="452"/>
      <c r="GLK31" s="452"/>
      <c r="GLL31" s="452"/>
      <c r="GLM31" s="452"/>
      <c r="GLN31" s="452"/>
      <c r="GLO31" s="452"/>
      <c r="GLP31" s="452"/>
      <c r="GLQ31" s="452"/>
      <c r="GLR31" s="452"/>
      <c r="GLS31" s="452"/>
      <c r="GLT31" s="452"/>
      <c r="GLU31" s="452"/>
      <c r="GLV31" s="452"/>
      <c r="GLW31" s="452"/>
      <c r="GLX31" s="452"/>
      <c r="GLY31" s="452"/>
      <c r="GLZ31" s="452"/>
      <c r="GMA31" s="452"/>
      <c r="GMB31" s="452"/>
      <c r="GMC31" s="452"/>
      <c r="GMD31" s="452"/>
      <c r="GME31" s="452"/>
      <c r="GMF31" s="452"/>
      <c r="GMG31" s="452"/>
      <c r="GMH31" s="452"/>
      <c r="GMI31" s="452"/>
      <c r="GMJ31" s="452"/>
      <c r="GMK31" s="452"/>
      <c r="GML31" s="452"/>
      <c r="GMM31" s="452"/>
      <c r="GMN31" s="452"/>
      <c r="GMO31" s="452"/>
      <c r="GMP31" s="452"/>
      <c r="GMQ31" s="452"/>
      <c r="GMR31" s="452"/>
      <c r="GMS31" s="452"/>
      <c r="GMT31" s="452"/>
      <c r="GMU31" s="452"/>
      <c r="GMV31" s="452"/>
      <c r="GMW31" s="452"/>
      <c r="GMX31" s="452"/>
      <c r="GMY31" s="452"/>
      <c r="GMZ31" s="452"/>
      <c r="GNA31" s="452"/>
      <c r="GNB31" s="452"/>
      <c r="GNC31" s="452"/>
      <c r="GND31" s="452"/>
      <c r="GNE31" s="452"/>
      <c r="GNF31" s="452"/>
      <c r="GNG31" s="452"/>
      <c r="GNH31" s="452"/>
      <c r="GNI31" s="452"/>
      <c r="GNJ31" s="452"/>
      <c r="GNK31" s="452"/>
      <c r="GNL31" s="452"/>
      <c r="GNM31" s="452"/>
      <c r="GNN31" s="452"/>
      <c r="GNO31" s="452"/>
      <c r="GNP31" s="452"/>
      <c r="GNQ31" s="452"/>
      <c r="GNR31" s="452"/>
      <c r="GNS31" s="452"/>
      <c r="GNT31" s="452"/>
      <c r="GNU31" s="452"/>
      <c r="GNV31" s="452"/>
      <c r="GNW31" s="452"/>
      <c r="GNX31" s="452"/>
      <c r="GNY31" s="452"/>
      <c r="GNZ31" s="452"/>
      <c r="GOA31" s="452"/>
      <c r="GOB31" s="452"/>
      <c r="GOC31" s="452"/>
      <c r="GOD31" s="452"/>
      <c r="GOE31" s="452"/>
      <c r="GOF31" s="452"/>
      <c r="GOG31" s="452"/>
      <c r="GOH31" s="452"/>
      <c r="GOI31" s="452"/>
      <c r="GOJ31" s="452"/>
      <c r="GOK31" s="452"/>
      <c r="GOL31" s="452"/>
      <c r="GOM31" s="452"/>
      <c r="GON31" s="452"/>
      <c r="GOO31" s="452"/>
      <c r="GOP31" s="452"/>
      <c r="GOQ31" s="452"/>
      <c r="GOR31" s="452"/>
      <c r="GOS31" s="452"/>
      <c r="GOT31" s="452"/>
      <c r="GOU31" s="452"/>
      <c r="GOV31" s="452"/>
      <c r="GOW31" s="452"/>
      <c r="GOX31" s="452"/>
      <c r="GOY31" s="452"/>
      <c r="GOZ31" s="452"/>
      <c r="GPA31" s="452"/>
      <c r="GPB31" s="452"/>
      <c r="GPC31" s="452"/>
      <c r="GPD31" s="452"/>
      <c r="GPE31" s="452"/>
      <c r="GPF31" s="452"/>
      <c r="GPG31" s="452"/>
      <c r="GPH31" s="452"/>
      <c r="GPI31" s="452"/>
      <c r="GPJ31" s="452"/>
      <c r="GPK31" s="452"/>
      <c r="GPL31" s="452"/>
      <c r="GPM31" s="452"/>
      <c r="GPN31" s="452"/>
      <c r="GPO31" s="452"/>
      <c r="GPP31" s="452"/>
      <c r="GPQ31" s="452"/>
      <c r="GPR31" s="452"/>
      <c r="GPS31" s="452"/>
      <c r="GPT31" s="452"/>
      <c r="GPU31" s="452"/>
      <c r="GPV31" s="452"/>
      <c r="GPW31" s="452"/>
      <c r="GPX31" s="452"/>
      <c r="GPY31" s="452"/>
      <c r="GPZ31" s="452"/>
      <c r="GQA31" s="452"/>
      <c r="GQB31" s="452"/>
      <c r="GQC31" s="452"/>
      <c r="GQD31" s="452"/>
      <c r="GQE31" s="452"/>
      <c r="GQF31" s="452"/>
      <c r="GQG31" s="452"/>
      <c r="GQH31" s="452"/>
      <c r="GQI31" s="452"/>
      <c r="GQJ31" s="452"/>
      <c r="GQK31" s="452"/>
      <c r="GQL31" s="452"/>
      <c r="GQM31" s="452"/>
      <c r="GQN31" s="452"/>
      <c r="GQO31" s="452"/>
      <c r="GQP31" s="452"/>
      <c r="GQQ31" s="452"/>
      <c r="GQR31" s="452"/>
      <c r="GQS31" s="452"/>
      <c r="GQT31" s="452"/>
      <c r="GQU31" s="452"/>
      <c r="GQV31" s="452"/>
      <c r="GQW31" s="452"/>
      <c r="GQX31" s="452"/>
      <c r="GQY31" s="452"/>
      <c r="GQZ31" s="452"/>
      <c r="GRA31" s="452"/>
      <c r="GRB31" s="452"/>
      <c r="GRC31" s="452"/>
      <c r="GRD31" s="452"/>
      <c r="GRE31" s="452"/>
      <c r="GRF31" s="452"/>
      <c r="GRG31" s="452"/>
      <c r="GRH31" s="452"/>
      <c r="GRI31" s="452"/>
      <c r="GRJ31" s="452"/>
      <c r="GRK31" s="452"/>
      <c r="GRL31" s="452"/>
      <c r="GRM31" s="452"/>
      <c r="GRN31" s="452"/>
      <c r="GRO31" s="452"/>
      <c r="GRP31" s="452"/>
      <c r="GRQ31" s="452"/>
      <c r="GRR31" s="452"/>
      <c r="GRS31" s="452"/>
      <c r="GRT31" s="452"/>
      <c r="GRU31" s="452"/>
      <c r="GRV31" s="452"/>
      <c r="GRW31" s="452"/>
      <c r="GRX31" s="452"/>
      <c r="GRY31" s="452"/>
      <c r="GRZ31" s="452"/>
      <c r="GSA31" s="452"/>
      <c r="GSB31" s="452"/>
      <c r="GSC31" s="452"/>
      <c r="GSD31" s="452"/>
      <c r="GSE31" s="452"/>
      <c r="GSF31" s="452"/>
      <c r="GSG31" s="452"/>
      <c r="GSH31" s="452"/>
      <c r="GSI31" s="452"/>
      <c r="GSJ31" s="452"/>
      <c r="GSK31" s="452"/>
      <c r="GSL31" s="452"/>
      <c r="GSM31" s="452"/>
      <c r="GSN31" s="452"/>
      <c r="GSO31" s="452"/>
      <c r="GSP31" s="452"/>
      <c r="GSQ31" s="452"/>
      <c r="GSR31" s="452"/>
      <c r="GSS31" s="452"/>
      <c r="GST31" s="452"/>
      <c r="GSU31" s="452"/>
      <c r="GSV31" s="452"/>
      <c r="GSW31" s="452"/>
      <c r="GSX31" s="452"/>
      <c r="GSY31" s="452"/>
      <c r="GSZ31" s="452"/>
      <c r="GTA31" s="452"/>
      <c r="GTB31" s="452"/>
      <c r="GTC31" s="452"/>
      <c r="GTD31" s="452"/>
      <c r="GTE31" s="452"/>
      <c r="GTF31" s="452"/>
      <c r="GTG31" s="452"/>
      <c r="GTH31" s="452"/>
      <c r="GTI31" s="452"/>
      <c r="GTJ31" s="452"/>
      <c r="GTK31" s="452"/>
      <c r="GTL31" s="452"/>
      <c r="GTM31" s="452"/>
      <c r="GTN31" s="452"/>
      <c r="GTO31" s="452"/>
      <c r="GTP31" s="452"/>
      <c r="GTQ31" s="452"/>
      <c r="GTR31" s="452"/>
      <c r="GTS31" s="452"/>
      <c r="GTT31" s="452"/>
      <c r="GTU31" s="452"/>
      <c r="GTV31" s="452"/>
      <c r="GTW31" s="452"/>
      <c r="GTX31" s="452"/>
      <c r="GTY31" s="452"/>
      <c r="GTZ31" s="452"/>
      <c r="GUA31" s="452"/>
      <c r="GUB31" s="452"/>
      <c r="GUC31" s="452"/>
      <c r="GUD31" s="452"/>
      <c r="GUE31" s="452"/>
      <c r="GUF31" s="452"/>
      <c r="GUG31" s="452"/>
      <c r="GUH31" s="452"/>
      <c r="GUI31" s="452"/>
      <c r="GUJ31" s="452"/>
      <c r="GUK31" s="452"/>
      <c r="GUL31" s="452"/>
      <c r="GUM31" s="452"/>
      <c r="GUN31" s="452"/>
      <c r="GUO31" s="452"/>
      <c r="GUP31" s="452"/>
      <c r="GUQ31" s="452"/>
      <c r="GUR31" s="452"/>
      <c r="GUS31" s="452"/>
      <c r="GUT31" s="452"/>
      <c r="GUU31" s="452"/>
      <c r="GUV31" s="452"/>
      <c r="GUW31" s="452"/>
      <c r="GUX31" s="452"/>
      <c r="GUY31" s="452"/>
      <c r="GUZ31" s="452"/>
      <c r="GVA31" s="452"/>
      <c r="GVB31" s="452"/>
      <c r="GVC31" s="452"/>
      <c r="GVD31" s="452"/>
      <c r="GVE31" s="452"/>
      <c r="GVF31" s="452"/>
      <c r="GVG31" s="452"/>
      <c r="GVH31" s="452"/>
      <c r="GVI31" s="452"/>
      <c r="GVJ31" s="452"/>
      <c r="GVK31" s="452"/>
      <c r="GVL31" s="452"/>
      <c r="GVM31" s="452"/>
      <c r="GVN31" s="452"/>
      <c r="GVO31" s="452"/>
      <c r="GVP31" s="452"/>
      <c r="GVQ31" s="452"/>
      <c r="GVR31" s="452"/>
      <c r="GVS31" s="452"/>
      <c r="GVT31" s="452"/>
      <c r="GVU31" s="452"/>
      <c r="GVV31" s="452"/>
      <c r="GVW31" s="452"/>
      <c r="GVX31" s="452"/>
      <c r="GVY31" s="452"/>
      <c r="GVZ31" s="452"/>
      <c r="GWA31" s="452"/>
      <c r="GWB31" s="452"/>
      <c r="GWC31" s="452"/>
      <c r="GWD31" s="452"/>
      <c r="GWE31" s="452"/>
      <c r="GWF31" s="452"/>
      <c r="GWG31" s="452"/>
      <c r="GWH31" s="452"/>
      <c r="GWI31" s="452"/>
      <c r="GWJ31" s="452"/>
      <c r="GWK31" s="452"/>
      <c r="GWL31" s="452"/>
      <c r="GWM31" s="452"/>
      <c r="GWN31" s="452"/>
      <c r="GWO31" s="452"/>
      <c r="GWP31" s="452"/>
      <c r="GWQ31" s="452"/>
      <c r="GWR31" s="452"/>
      <c r="GWS31" s="452"/>
      <c r="GWT31" s="452"/>
      <c r="GWU31" s="452"/>
      <c r="GWV31" s="452"/>
      <c r="GWW31" s="452"/>
      <c r="GWX31" s="452"/>
      <c r="GWY31" s="452"/>
      <c r="GWZ31" s="452"/>
      <c r="GXA31" s="452"/>
      <c r="GXB31" s="452"/>
      <c r="GXC31" s="452"/>
      <c r="GXD31" s="452"/>
      <c r="GXE31" s="452"/>
      <c r="GXF31" s="452"/>
      <c r="GXG31" s="452"/>
      <c r="GXH31" s="452"/>
      <c r="GXI31" s="452"/>
      <c r="GXJ31" s="452"/>
      <c r="GXK31" s="452"/>
      <c r="GXL31" s="452"/>
      <c r="GXM31" s="452"/>
      <c r="GXN31" s="452"/>
      <c r="GXO31" s="452"/>
      <c r="GXP31" s="452"/>
      <c r="GXQ31" s="452"/>
      <c r="GXR31" s="452"/>
      <c r="GXS31" s="452"/>
      <c r="GXT31" s="452"/>
      <c r="GXU31" s="452"/>
      <c r="GXV31" s="452"/>
      <c r="GXW31" s="452"/>
      <c r="GXX31" s="452"/>
      <c r="GXY31" s="452"/>
      <c r="GXZ31" s="452"/>
      <c r="GYA31" s="452"/>
      <c r="GYB31" s="452"/>
      <c r="GYC31" s="452"/>
      <c r="GYD31" s="452"/>
      <c r="GYE31" s="452"/>
      <c r="GYF31" s="452"/>
      <c r="GYG31" s="452"/>
      <c r="GYH31" s="452"/>
      <c r="GYI31" s="452"/>
      <c r="GYJ31" s="452"/>
      <c r="GYK31" s="452"/>
      <c r="GYL31" s="452"/>
      <c r="GYM31" s="452"/>
      <c r="GYN31" s="452"/>
      <c r="GYO31" s="452"/>
      <c r="GYP31" s="452"/>
      <c r="GYQ31" s="452"/>
      <c r="GYR31" s="452"/>
      <c r="GYS31" s="452"/>
      <c r="GYT31" s="452"/>
      <c r="GYU31" s="452"/>
      <c r="GYV31" s="452"/>
      <c r="GYW31" s="452"/>
      <c r="GYX31" s="452"/>
      <c r="GYY31" s="452"/>
      <c r="GYZ31" s="452"/>
      <c r="GZA31" s="452"/>
      <c r="GZB31" s="452"/>
      <c r="GZC31" s="452"/>
      <c r="GZD31" s="452"/>
      <c r="GZE31" s="452"/>
      <c r="GZF31" s="452"/>
      <c r="GZG31" s="452"/>
      <c r="GZH31" s="452"/>
      <c r="GZI31" s="452"/>
      <c r="GZJ31" s="452"/>
      <c r="GZK31" s="452"/>
      <c r="GZL31" s="452"/>
      <c r="GZM31" s="452"/>
      <c r="GZN31" s="452"/>
      <c r="GZO31" s="452"/>
      <c r="GZP31" s="452"/>
      <c r="GZQ31" s="452"/>
      <c r="GZR31" s="452"/>
      <c r="GZS31" s="452"/>
      <c r="GZT31" s="452"/>
      <c r="GZU31" s="452"/>
      <c r="GZV31" s="452"/>
      <c r="GZW31" s="452"/>
      <c r="GZX31" s="452"/>
      <c r="GZY31" s="452"/>
      <c r="GZZ31" s="452"/>
      <c r="HAA31" s="452"/>
      <c r="HAB31" s="452"/>
      <c r="HAC31" s="452"/>
      <c r="HAD31" s="452"/>
      <c r="HAE31" s="452"/>
      <c r="HAF31" s="452"/>
      <c r="HAG31" s="452"/>
      <c r="HAH31" s="452"/>
      <c r="HAI31" s="452"/>
      <c r="HAJ31" s="452"/>
      <c r="HAK31" s="452"/>
      <c r="HAL31" s="452"/>
      <c r="HAM31" s="452"/>
      <c r="HAN31" s="452"/>
      <c r="HAO31" s="452"/>
      <c r="HAP31" s="452"/>
      <c r="HAQ31" s="452"/>
      <c r="HAR31" s="452"/>
      <c r="HAS31" s="452"/>
      <c r="HAT31" s="452"/>
      <c r="HAU31" s="452"/>
      <c r="HAV31" s="452"/>
      <c r="HAW31" s="452"/>
      <c r="HAX31" s="452"/>
      <c r="HAY31" s="452"/>
      <c r="HAZ31" s="452"/>
      <c r="HBA31" s="452"/>
      <c r="HBB31" s="452"/>
      <c r="HBC31" s="452"/>
      <c r="HBD31" s="452"/>
      <c r="HBE31" s="452"/>
      <c r="HBF31" s="452"/>
      <c r="HBG31" s="452"/>
      <c r="HBH31" s="452"/>
      <c r="HBI31" s="452"/>
      <c r="HBJ31" s="452"/>
      <c r="HBK31" s="452"/>
      <c r="HBL31" s="452"/>
      <c r="HBM31" s="452"/>
      <c r="HBN31" s="452"/>
      <c r="HBO31" s="452"/>
      <c r="HBP31" s="452"/>
      <c r="HBQ31" s="452"/>
      <c r="HBR31" s="452"/>
      <c r="HBS31" s="452"/>
      <c r="HBT31" s="452"/>
      <c r="HBU31" s="452"/>
      <c r="HBV31" s="452"/>
      <c r="HBW31" s="452"/>
      <c r="HBX31" s="452"/>
      <c r="HBY31" s="452"/>
      <c r="HBZ31" s="452"/>
      <c r="HCA31" s="452"/>
      <c r="HCB31" s="452"/>
      <c r="HCC31" s="452"/>
      <c r="HCD31" s="452"/>
      <c r="HCE31" s="452"/>
      <c r="HCF31" s="452"/>
      <c r="HCG31" s="452"/>
      <c r="HCH31" s="452"/>
      <c r="HCI31" s="452"/>
      <c r="HCJ31" s="452"/>
      <c r="HCK31" s="452"/>
      <c r="HCL31" s="452"/>
      <c r="HCM31" s="452"/>
      <c r="HCN31" s="452"/>
      <c r="HCO31" s="452"/>
      <c r="HCP31" s="452"/>
      <c r="HCQ31" s="452"/>
      <c r="HCR31" s="452"/>
      <c r="HCS31" s="452"/>
      <c r="HCT31" s="452"/>
      <c r="HCU31" s="452"/>
      <c r="HCV31" s="452"/>
      <c r="HCW31" s="452"/>
      <c r="HCX31" s="452"/>
      <c r="HCY31" s="452"/>
      <c r="HCZ31" s="452"/>
      <c r="HDA31" s="452"/>
      <c r="HDB31" s="452"/>
      <c r="HDC31" s="452"/>
      <c r="HDD31" s="452"/>
      <c r="HDE31" s="452"/>
      <c r="HDF31" s="452"/>
      <c r="HDG31" s="452"/>
      <c r="HDH31" s="452"/>
      <c r="HDI31" s="452"/>
      <c r="HDJ31" s="452"/>
      <c r="HDK31" s="452"/>
      <c r="HDL31" s="452"/>
      <c r="HDM31" s="452"/>
      <c r="HDN31" s="452"/>
      <c r="HDO31" s="452"/>
      <c r="HDP31" s="452"/>
      <c r="HDQ31" s="452"/>
      <c r="HDR31" s="452"/>
      <c r="HDS31" s="452"/>
      <c r="HDT31" s="452"/>
      <c r="HDU31" s="452"/>
      <c r="HDV31" s="452"/>
      <c r="HDW31" s="452"/>
      <c r="HDX31" s="452"/>
      <c r="HDY31" s="452"/>
      <c r="HDZ31" s="452"/>
      <c r="HEA31" s="452"/>
      <c r="HEB31" s="452"/>
      <c r="HEC31" s="452"/>
      <c r="HED31" s="452"/>
      <c r="HEE31" s="452"/>
      <c r="HEF31" s="452"/>
      <c r="HEG31" s="452"/>
      <c r="HEH31" s="452"/>
      <c r="HEI31" s="452"/>
      <c r="HEJ31" s="452"/>
      <c r="HEK31" s="452"/>
      <c r="HEL31" s="452"/>
      <c r="HEM31" s="452"/>
      <c r="HEN31" s="452"/>
      <c r="HEO31" s="452"/>
      <c r="HEP31" s="452"/>
      <c r="HEQ31" s="452"/>
      <c r="HER31" s="452"/>
      <c r="HES31" s="452"/>
      <c r="HET31" s="452"/>
      <c r="HEU31" s="452"/>
      <c r="HEV31" s="452"/>
      <c r="HEW31" s="452"/>
      <c r="HEX31" s="452"/>
      <c r="HEY31" s="452"/>
      <c r="HEZ31" s="452"/>
      <c r="HFA31" s="452"/>
      <c r="HFB31" s="452"/>
      <c r="HFC31" s="452"/>
      <c r="HFD31" s="452"/>
      <c r="HFE31" s="452"/>
      <c r="HFF31" s="452"/>
      <c r="HFG31" s="452"/>
      <c r="HFH31" s="452"/>
      <c r="HFI31" s="452"/>
      <c r="HFJ31" s="452"/>
      <c r="HFK31" s="452"/>
      <c r="HFL31" s="452"/>
      <c r="HFM31" s="452"/>
      <c r="HFN31" s="452"/>
      <c r="HFO31" s="452"/>
      <c r="HFP31" s="452"/>
      <c r="HFQ31" s="452"/>
      <c r="HFR31" s="452"/>
      <c r="HFS31" s="452"/>
      <c r="HFT31" s="452"/>
      <c r="HFU31" s="452"/>
      <c r="HFV31" s="452"/>
      <c r="HFW31" s="452"/>
      <c r="HFX31" s="452"/>
      <c r="HFY31" s="452"/>
      <c r="HFZ31" s="452"/>
      <c r="HGA31" s="452"/>
      <c r="HGB31" s="452"/>
      <c r="HGC31" s="452"/>
      <c r="HGD31" s="452"/>
      <c r="HGE31" s="452"/>
      <c r="HGF31" s="452"/>
      <c r="HGG31" s="452"/>
      <c r="HGH31" s="452"/>
      <c r="HGI31" s="452"/>
      <c r="HGJ31" s="452"/>
      <c r="HGK31" s="452"/>
      <c r="HGL31" s="452"/>
      <c r="HGM31" s="452"/>
      <c r="HGN31" s="452"/>
      <c r="HGO31" s="452"/>
      <c r="HGP31" s="452"/>
      <c r="HGQ31" s="452"/>
      <c r="HGR31" s="452"/>
      <c r="HGS31" s="452"/>
      <c r="HGT31" s="452"/>
      <c r="HGU31" s="452"/>
      <c r="HGV31" s="452"/>
      <c r="HGW31" s="452"/>
      <c r="HGX31" s="452"/>
      <c r="HGY31" s="452"/>
      <c r="HGZ31" s="452"/>
      <c r="HHA31" s="452"/>
      <c r="HHB31" s="452"/>
      <c r="HHC31" s="452"/>
      <c r="HHD31" s="452"/>
      <c r="HHE31" s="452"/>
      <c r="HHF31" s="452"/>
      <c r="HHG31" s="452"/>
      <c r="HHH31" s="452"/>
      <c r="HHI31" s="452"/>
      <c r="HHJ31" s="452"/>
      <c r="HHK31" s="452"/>
      <c r="HHL31" s="452"/>
      <c r="HHM31" s="452"/>
      <c r="HHN31" s="452"/>
      <c r="HHO31" s="452"/>
      <c r="HHP31" s="452"/>
      <c r="HHQ31" s="452"/>
      <c r="HHR31" s="452"/>
      <c r="HHS31" s="452"/>
      <c r="HHT31" s="452"/>
      <c r="HHU31" s="452"/>
      <c r="HHV31" s="452"/>
      <c r="HHW31" s="452"/>
      <c r="HHX31" s="452"/>
      <c r="HHY31" s="452"/>
      <c r="HHZ31" s="452"/>
      <c r="HIA31" s="452"/>
      <c r="HIB31" s="452"/>
      <c r="HIC31" s="452"/>
      <c r="HID31" s="452"/>
      <c r="HIE31" s="452"/>
      <c r="HIF31" s="452"/>
      <c r="HIG31" s="452"/>
      <c r="HIH31" s="452"/>
      <c r="HII31" s="452"/>
      <c r="HIJ31" s="452"/>
      <c r="HIK31" s="452"/>
      <c r="HIL31" s="452"/>
      <c r="HIM31" s="452"/>
      <c r="HIN31" s="452"/>
      <c r="HIO31" s="452"/>
      <c r="HIP31" s="452"/>
      <c r="HIQ31" s="452"/>
      <c r="HIR31" s="452"/>
      <c r="HIS31" s="452"/>
      <c r="HIT31" s="452"/>
      <c r="HIU31" s="452"/>
      <c r="HIV31" s="452"/>
      <c r="HIW31" s="452"/>
      <c r="HIX31" s="452"/>
      <c r="HIY31" s="452"/>
      <c r="HIZ31" s="452"/>
      <c r="HJA31" s="452"/>
      <c r="HJB31" s="452"/>
      <c r="HJC31" s="452"/>
      <c r="HJD31" s="452"/>
      <c r="HJE31" s="452"/>
      <c r="HJF31" s="452"/>
      <c r="HJG31" s="452"/>
      <c r="HJH31" s="452"/>
      <c r="HJI31" s="452"/>
      <c r="HJJ31" s="452"/>
      <c r="HJK31" s="452"/>
      <c r="HJL31" s="452"/>
      <c r="HJM31" s="452"/>
      <c r="HJN31" s="452"/>
      <c r="HJO31" s="452"/>
      <c r="HJP31" s="452"/>
      <c r="HJQ31" s="452"/>
      <c r="HJR31" s="452"/>
      <c r="HJS31" s="452"/>
      <c r="HJT31" s="452"/>
      <c r="HJU31" s="452"/>
      <c r="HJV31" s="452"/>
      <c r="HJW31" s="452"/>
      <c r="HJX31" s="452"/>
      <c r="HJY31" s="452"/>
      <c r="HJZ31" s="452"/>
      <c r="HKA31" s="452"/>
      <c r="HKB31" s="452"/>
      <c r="HKC31" s="452"/>
      <c r="HKD31" s="452"/>
      <c r="HKE31" s="452"/>
      <c r="HKF31" s="452"/>
      <c r="HKG31" s="452"/>
      <c r="HKH31" s="452"/>
      <c r="HKI31" s="452"/>
      <c r="HKJ31" s="452"/>
      <c r="HKK31" s="452"/>
      <c r="HKL31" s="452"/>
      <c r="HKM31" s="452"/>
      <c r="HKN31" s="452"/>
      <c r="HKO31" s="452"/>
      <c r="HKP31" s="452"/>
      <c r="HKQ31" s="452"/>
      <c r="HKR31" s="452"/>
      <c r="HKS31" s="452"/>
      <c r="HKT31" s="452"/>
      <c r="HKU31" s="452"/>
      <c r="HKV31" s="452"/>
      <c r="HKW31" s="452"/>
      <c r="HKX31" s="452"/>
      <c r="HKY31" s="452"/>
      <c r="HKZ31" s="452"/>
      <c r="HLA31" s="452"/>
      <c r="HLB31" s="452"/>
      <c r="HLC31" s="452"/>
      <c r="HLD31" s="452"/>
      <c r="HLE31" s="452"/>
      <c r="HLF31" s="452"/>
      <c r="HLG31" s="452"/>
      <c r="HLH31" s="452"/>
      <c r="HLI31" s="452"/>
      <c r="HLJ31" s="452"/>
      <c r="HLK31" s="452"/>
      <c r="HLL31" s="452"/>
      <c r="HLM31" s="452"/>
      <c r="HLN31" s="452"/>
      <c r="HLO31" s="452"/>
      <c r="HLP31" s="452"/>
      <c r="HLQ31" s="452"/>
      <c r="HLR31" s="452"/>
      <c r="HLS31" s="452"/>
      <c r="HLT31" s="452"/>
      <c r="HLU31" s="452"/>
      <c r="HLV31" s="452"/>
      <c r="HLW31" s="452"/>
      <c r="HLX31" s="452"/>
      <c r="HLY31" s="452"/>
      <c r="HLZ31" s="452"/>
      <c r="HMA31" s="452"/>
      <c r="HMB31" s="452"/>
      <c r="HMC31" s="452"/>
      <c r="HMD31" s="452"/>
      <c r="HME31" s="452"/>
      <c r="HMF31" s="452"/>
      <c r="HMG31" s="452"/>
      <c r="HMH31" s="452"/>
      <c r="HMI31" s="452"/>
      <c r="HMJ31" s="452"/>
      <c r="HMK31" s="452"/>
      <c r="HML31" s="452"/>
      <c r="HMM31" s="452"/>
      <c r="HMN31" s="452"/>
      <c r="HMO31" s="452"/>
      <c r="HMP31" s="452"/>
      <c r="HMQ31" s="452"/>
      <c r="HMR31" s="452"/>
      <c r="HMS31" s="452"/>
      <c r="HMT31" s="452"/>
      <c r="HMU31" s="452"/>
      <c r="HMV31" s="452"/>
      <c r="HMW31" s="452"/>
      <c r="HMX31" s="452"/>
      <c r="HMY31" s="452"/>
      <c r="HMZ31" s="452"/>
      <c r="HNA31" s="452"/>
      <c r="HNB31" s="452"/>
      <c r="HNC31" s="452"/>
      <c r="HND31" s="452"/>
      <c r="HNE31" s="452"/>
      <c r="HNF31" s="452"/>
      <c r="HNG31" s="452"/>
      <c r="HNH31" s="452"/>
      <c r="HNI31" s="452"/>
      <c r="HNJ31" s="452"/>
      <c r="HNK31" s="452"/>
      <c r="HNL31" s="452"/>
      <c r="HNM31" s="452"/>
      <c r="HNN31" s="452"/>
      <c r="HNO31" s="452"/>
      <c r="HNP31" s="452"/>
      <c r="HNQ31" s="452"/>
      <c r="HNR31" s="452"/>
      <c r="HNS31" s="452"/>
      <c r="HNT31" s="452"/>
      <c r="HNU31" s="452"/>
      <c r="HNV31" s="452"/>
      <c r="HNW31" s="452"/>
      <c r="HNX31" s="452"/>
      <c r="HNY31" s="452"/>
      <c r="HNZ31" s="452"/>
      <c r="HOA31" s="452"/>
      <c r="HOB31" s="452"/>
      <c r="HOC31" s="452"/>
      <c r="HOD31" s="452"/>
      <c r="HOE31" s="452"/>
      <c r="HOF31" s="452"/>
      <c r="HOG31" s="452"/>
      <c r="HOH31" s="452"/>
      <c r="HOI31" s="452"/>
      <c r="HOJ31" s="452"/>
      <c r="HOK31" s="452"/>
      <c r="HOL31" s="452"/>
      <c r="HOM31" s="452"/>
      <c r="HON31" s="452"/>
      <c r="HOO31" s="452"/>
      <c r="HOP31" s="452"/>
      <c r="HOQ31" s="452"/>
      <c r="HOR31" s="452"/>
      <c r="HOS31" s="452"/>
      <c r="HOT31" s="452"/>
      <c r="HOU31" s="452"/>
      <c r="HOV31" s="452"/>
      <c r="HOW31" s="452"/>
      <c r="HOX31" s="452"/>
      <c r="HOY31" s="452"/>
      <c r="HOZ31" s="452"/>
      <c r="HPA31" s="452"/>
      <c r="HPB31" s="452"/>
      <c r="HPC31" s="452"/>
      <c r="HPD31" s="452"/>
      <c r="HPE31" s="452"/>
      <c r="HPF31" s="452"/>
      <c r="HPG31" s="452"/>
      <c r="HPH31" s="452"/>
      <c r="HPI31" s="452"/>
      <c r="HPJ31" s="452"/>
      <c r="HPK31" s="452"/>
      <c r="HPL31" s="452"/>
      <c r="HPM31" s="452"/>
      <c r="HPN31" s="452"/>
      <c r="HPO31" s="452"/>
      <c r="HPP31" s="452"/>
      <c r="HPQ31" s="452"/>
      <c r="HPR31" s="452"/>
      <c r="HPS31" s="452"/>
      <c r="HPT31" s="452"/>
      <c r="HPU31" s="452"/>
      <c r="HPV31" s="452"/>
      <c r="HPW31" s="452"/>
      <c r="HPX31" s="452"/>
      <c r="HPY31" s="452"/>
      <c r="HPZ31" s="452"/>
      <c r="HQA31" s="452"/>
      <c r="HQB31" s="452"/>
      <c r="HQC31" s="452"/>
      <c r="HQD31" s="452"/>
      <c r="HQE31" s="452"/>
      <c r="HQF31" s="452"/>
      <c r="HQG31" s="452"/>
      <c r="HQH31" s="452"/>
      <c r="HQI31" s="452"/>
      <c r="HQJ31" s="452"/>
      <c r="HQK31" s="452"/>
      <c r="HQL31" s="452"/>
      <c r="HQM31" s="452"/>
      <c r="HQN31" s="452"/>
      <c r="HQO31" s="452"/>
      <c r="HQP31" s="452"/>
      <c r="HQQ31" s="452"/>
      <c r="HQR31" s="452"/>
      <c r="HQS31" s="452"/>
      <c r="HQT31" s="452"/>
      <c r="HQU31" s="452"/>
      <c r="HQV31" s="452"/>
      <c r="HQW31" s="452"/>
      <c r="HQX31" s="452"/>
      <c r="HQY31" s="452"/>
      <c r="HQZ31" s="452"/>
      <c r="HRA31" s="452"/>
      <c r="HRB31" s="452"/>
      <c r="HRC31" s="452"/>
      <c r="HRD31" s="452"/>
      <c r="HRE31" s="452"/>
      <c r="HRF31" s="452"/>
      <c r="HRG31" s="452"/>
      <c r="HRH31" s="452"/>
      <c r="HRI31" s="452"/>
      <c r="HRJ31" s="452"/>
      <c r="HRK31" s="452"/>
      <c r="HRL31" s="452"/>
      <c r="HRM31" s="452"/>
      <c r="HRN31" s="452"/>
      <c r="HRO31" s="452"/>
      <c r="HRP31" s="452"/>
      <c r="HRQ31" s="452"/>
      <c r="HRR31" s="452"/>
      <c r="HRS31" s="452"/>
      <c r="HRT31" s="452"/>
      <c r="HRU31" s="452"/>
      <c r="HRV31" s="452"/>
      <c r="HRW31" s="452"/>
      <c r="HRX31" s="452"/>
      <c r="HRY31" s="452"/>
      <c r="HRZ31" s="452"/>
      <c r="HSA31" s="452"/>
      <c r="HSB31" s="452"/>
      <c r="HSC31" s="452"/>
      <c r="HSD31" s="452"/>
      <c r="HSE31" s="452"/>
      <c r="HSF31" s="452"/>
      <c r="HSG31" s="452"/>
      <c r="HSH31" s="452"/>
      <c r="HSI31" s="452"/>
      <c r="HSJ31" s="452"/>
      <c r="HSK31" s="452"/>
      <c r="HSL31" s="452"/>
      <c r="HSM31" s="452"/>
      <c r="HSN31" s="452"/>
      <c r="HSO31" s="452"/>
      <c r="HSP31" s="452"/>
      <c r="HSQ31" s="452"/>
      <c r="HSR31" s="452"/>
      <c r="HSS31" s="452"/>
      <c r="HST31" s="452"/>
      <c r="HSU31" s="452"/>
      <c r="HSV31" s="452"/>
      <c r="HSW31" s="452"/>
      <c r="HSX31" s="452"/>
      <c r="HSY31" s="452"/>
      <c r="HSZ31" s="452"/>
      <c r="HTA31" s="452"/>
      <c r="HTB31" s="452"/>
      <c r="HTC31" s="452"/>
      <c r="HTD31" s="452"/>
      <c r="HTE31" s="452"/>
      <c r="HTF31" s="452"/>
      <c r="HTG31" s="452"/>
      <c r="HTH31" s="452"/>
      <c r="HTI31" s="452"/>
      <c r="HTJ31" s="452"/>
      <c r="HTK31" s="452"/>
      <c r="HTL31" s="452"/>
      <c r="HTM31" s="452"/>
      <c r="HTN31" s="452"/>
      <c r="HTO31" s="452"/>
      <c r="HTP31" s="452"/>
      <c r="HTQ31" s="452"/>
      <c r="HTR31" s="452"/>
      <c r="HTS31" s="452"/>
      <c r="HTT31" s="452"/>
      <c r="HTU31" s="452"/>
      <c r="HTV31" s="452"/>
      <c r="HTW31" s="452"/>
      <c r="HTX31" s="452"/>
      <c r="HTY31" s="452"/>
      <c r="HTZ31" s="452"/>
      <c r="HUA31" s="452"/>
      <c r="HUB31" s="452"/>
      <c r="HUC31" s="452"/>
      <c r="HUD31" s="452"/>
      <c r="HUE31" s="452"/>
      <c r="HUF31" s="452"/>
      <c r="HUG31" s="452"/>
      <c r="HUH31" s="452"/>
      <c r="HUI31" s="452"/>
      <c r="HUJ31" s="452"/>
      <c r="HUK31" s="452"/>
      <c r="HUL31" s="452"/>
      <c r="HUM31" s="452"/>
      <c r="HUN31" s="452"/>
      <c r="HUO31" s="452"/>
      <c r="HUP31" s="452"/>
      <c r="HUQ31" s="452"/>
      <c r="HUR31" s="452"/>
      <c r="HUS31" s="452"/>
      <c r="HUT31" s="452"/>
      <c r="HUU31" s="452"/>
      <c r="HUV31" s="452"/>
      <c r="HUW31" s="452"/>
      <c r="HUX31" s="452"/>
      <c r="HUY31" s="452"/>
      <c r="HUZ31" s="452"/>
      <c r="HVA31" s="452"/>
      <c r="HVB31" s="452"/>
      <c r="HVC31" s="452"/>
      <c r="HVD31" s="452"/>
      <c r="HVE31" s="452"/>
      <c r="HVF31" s="452"/>
      <c r="HVG31" s="452"/>
      <c r="HVH31" s="452"/>
      <c r="HVI31" s="452"/>
      <c r="HVJ31" s="452"/>
      <c r="HVK31" s="452"/>
      <c r="HVL31" s="452"/>
      <c r="HVM31" s="452"/>
      <c r="HVN31" s="452"/>
      <c r="HVO31" s="452"/>
      <c r="HVP31" s="452"/>
      <c r="HVQ31" s="452"/>
      <c r="HVR31" s="452"/>
      <c r="HVS31" s="452"/>
      <c r="HVT31" s="452"/>
      <c r="HVU31" s="452"/>
      <c r="HVV31" s="452"/>
      <c r="HVW31" s="452"/>
      <c r="HVX31" s="452"/>
      <c r="HVY31" s="452"/>
      <c r="HVZ31" s="452"/>
      <c r="HWA31" s="452"/>
      <c r="HWB31" s="452"/>
      <c r="HWC31" s="452"/>
      <c r="HWD31" s="452"/>
      <c r="HWE31" s="452"/>
      <c r="HWF31" s="452"/>
      <c r="HWG31" s="452"/>
      <c r="HWH31" s="452"/>
      <c r="HWI31" s="452"/>
      <c r="HWJ31" s="452"/>
      <c r="HWK31" s="452"/>
      <c r="HWL31" s="452"/>
      <c r="HWM31" s="452"/>
      <c r="HWN31" s="452"/>
      <c r="HWO31" s="452"/>
      <c r="HWP31" s="452"/>
      <c r="HWQ31" s="452"/>
      <c r="HWR31" s="452"/>
      <c r="HWS31" s="452"/>
      <c r="HWT31" s="452"/>
      <c r="HWU31" s="452"/>
      <c r="HWV31" s="452"/>
      <c r="HWW31" s="452"/>
      <c r="HWX31" s="452"/>
      <c r="HWY31" s="452"/>
      <c r="HWZ31" s="452"/>
      <c r="HXA31" s="452"/>
      <c r="HXB31" s="452"/>
      <c r="HXC31" s="452"/>
      <c r="HXD31" s="452"/>
      <c r="HXE31" s="452"/>
      <c r="HXF31" s="452"/>
      <c r="HXG31" s="452"/>
      <c r="HXH31" s="452"/>
      <c r="HXI31" s="452"/>
      <c r="HXJ31" s="452"/>
      <c r="HXK31" s="452"/>
      <c r="HXL31" s="452"/>
      <c r="HXM31" s="452"/>
      <c r="HXN31" s="452"/>
      <c r="HXO31" s="452"/>
      <c r="HXP31" s="452"/>
      <c r="HXQ31" s="452"/>
      <c r="HXR31" s="452"/>
      <c r="HXS31" s="452"/>
      <c r="HXT31" s="452"/>
      <c r="HXU31" s="452"/>
      <c r="HXV31" s="452"/>
      <c r="HXW31" s="452"/>
      <c r="HXX31" s="452"/>
      <c r="HXY31" s="452"/>
      <c r="HXZ31" s="452"/>
      <c r="HYA31" s="452"/>
      <c r="HYB31" s="452"/>
      <c r="HYC31" s="452"/>
      <c r="HYD31" s="452"/>
      <c r="HYE31" s="452"/>
      <c r="HYF31" s="452"/>
      <c r="HYG31" s="452"/>
      <c r="HYH31" s="452"/>
      <c r="HYI31" s="452"/>
      <c r="HYJ31" s="452"/>
      <c r="HYK31" s="452"/>
      <c r="HYL31" s="452"/>
      <c r="HYM31" s="452"/>
      <c r="HYN31" s="452"/>
      <c r="HYO31" s="452"/>
      <c r="HYP31" s="452"/>
      <c r="HYQ31" s="452"/>
      <c r="HYR31" s="452"/>
      <c r="HYS31" s="452"/>
      <c r="HYT31" s="452"/>
      <c r="HYU31" s="452"/>
      <c r="HYV31" s="452"/>
      <c r="HYW31" s="452"/>
      <c r="HYX31" s="452"/>
      <c r="HYY31" s="452"/>
      <c r="HYZ31" s="452"/>
      <c r="HZA31" s="452"/>
      <c r="HZB31" s="452"/>
      <c r="HZC31" s="452"/>
      <c r="HZD31" s="452"/>
      <c r="HZE31" s="452"/>
      <c r="HZF31" s="452"/>
      <c r="HZG31" s="452"/>
      <c r="HZH31" s="452"/>
      <c r="HZI31" s="452"/>
      <c r="HZJ31" s="452"/>
      <c r="HZK31" s="452"/>
      <c r="HZL31" s="452"/>
      <c r="HZM31" s="452"/>
      <c r="HZN31" s="452"/>
      <c r="HZO31" s="452"/>
      <c r="HZP31" s="452"/>
      <c r="HZQ31" s="452"/>
      <c r="HZR31" s="452"/>
      <c r="HZS31" s="452"/>
      <c r="HZT31" s="452"/>
      <c r="HZU31" s="452"/>
      <c r="HZV31" s="452"/>
      <c r="HZW31" s="452"/>
      <c r="HZX31" s="452"/>
      <c r="HZY31" s="452"/>
      <c r="HZZ31" s="452"/>
      <c r="IAA31" s="452"/>
      <c r="IAB31" s="452"/>
      <c r="IAC31" s="452"/>
      <c r="IAD31" s="452"/>
      <c r="IAE31" s="452"/>
      <c r="IAF31" s="452"/>
      <c r="IAG31" s="452"/>
      <c r="IAH31" s="452"/>
      <c r="IAI31" s="452"/>
      <c r="IAJ31" s="452"/>
      <c r="IAK31" s="452"/>
      <c r="IAL31" s="452"/>
      <c r="IAM31" s="452"/>
      <c r="IAN31" s="452"/>
      <c r="IAO31" s="452"/>
      <c r="IAP31" s="452"/>
      <c r="IAQ31" s="452"/>
      <c r="IAR31" s="452"/>
      <c r="IAS31" s="452"/>
      <c r="IAT31" s="452"/>
      <c r="IAU31" s="452"/>
      <c r="IAV31" s="452"/>
      <c r="IAW31" s="452"/>
      <c r="IAX31" s="452"/>
      <c r="IAY31" s="452"/>
      <c r="IAZ31" s="452"/>
      <c r="IBA31" s="452"/>
      <c r="IBB31" s="452"/>
      <c r="IBC31" s="452"/>
      <c r="IBD31" s="452"/>
      <c r="IBE31" s="452"/>
      <c r="IBF31" s="452"/>
      <c r="IBG31" s="452"/>
      <c r="IBH31" s="452"/>
      <c r="IBI31" s="452"/>
      <c r="IBJ31" s="452"/>
      <c r="IBK31" s="452"/>
      <c r="IBL31" s="452"/>
      <c r="IBM31" s="452"/>
      <c r="IBN31" s="452"/>
      <c r="IBO31" s="452"/>
      <c r="IBP31" s="452"/>
      <c r="IBQ31" s="452"/>
      <c r="IBR31" s="452"/>
      <c r="IBS31" s="452"/>
      <c r="IBT31" s="452"/>
      <c r="IBU31" s="452"/>
      <c r="IBV31" s="452"/>
      <c r="IBW31" s="452"/>
      <c r="IBX31" s="452"/>
      <c r="IBY31" s="452"/>
      <c r="IBZ31" s="452"/>
      <c r="ICA31" s="452"/>
      <c r="ICB31" s="452"/>
      <c r="ICC31" s="452"/>
      <c r="ICD31" s="452"/>
      <c r="ICE31" s="452"/>
      <c r="ICF31" s="452"/>
      <c r="ICG31" s="452"/>
      <c r="ICH31" s="452"/>
      <c r="ICI31" s="452"/>
      <c r="ICJ31" s="452"/>
      <c r="ICK31" s="452"/>
      <c r="ICL31" s="452"/>
      <c r="ICM31" s="452"/>
      <c r="ICN31" s="452"/>
      <c r="ICO31" s="452"/>
      <c r="ICP31" s="452"/>
      <c r="ICQ31" s="452"/>
      <c r="ICR31" s="452"/>
      <c r="ICS31" s="452"/>
      <c r="ICT31" s="452"/>
      <c r="ICU31" s="452"/>
      <c r="ICV31" s="452"/>
      <c r="ICW31" s="452"/>
      <c r="ICX31" s="452"/>
      <c r="ICY31" s="452"/>
      <c r="ICZ31" s="452"/>
      <c r="IDA31" s="452"/>
      <c r="IDB31" s="452"/>
      <c r="IDC31" s="452"/>
      <c r="IDD31" s="452"/>
      <c r="IDE31" s="452"/>
      <c r="IDF31" s="452"/>
      <c r="IDG31" s="452"/>
      <c r="IDH31" s="452"/>
      <c r="IDI31" s="452"/>
      <c r="IDJ31" s="452"/>
      <c r="IDK31" s="452"/>
      <c r="IDL31" s="452"/>
      <c r="IDM31" s="452"/>
      <c r="IDN31" s="452"/>
      <c r="IDO31" s="452"/>
      <c r="IDP31" s="452"/>
      <c r="IDQ31" s="452"/>
      <c r="IDR31" s="452"/>
      <c r="IDS31" s="452"/>
      <c r="IDT31" s="452"/>
      <c r="IDU31" s="452"/>
      <c r="IDV31" s="452"/>
      <c r="IDW31" s="452"/>
      <c r="IDX31" s="452"/>
      <c r="IDY31" s="452"/>
      <c r="IDZ31" s="452"/>
      <c r="IEA31" s="452"/>
      <c r="IEB31" s="452"/>
      <c r="IEC31" s="452"/>
      <c r="IED31" s="452"/>
      <c r="IEE31" s="452"/>
      <c r="IEF31" s="452"/>
      <c r="IEG31" s="452"/>
      <c r="IEH31" s="452"/>
      <c r="IEI31" s="452"/>
      <c r="IEJ31" s="452"/>
      <c r="IEK31" s="452"/>
      <c r="IEL31" s="452"/>
      <c r="IEM31" s="452"/>
      <c r="IEN31" s="452"/>
      <c r="IEO31" s="452"/>
      <c r="IEP31" s="452"/>
      <c r="IEQ31" s="452"/>
      <c r="IER31" s="452"/>
      <c r="IES31" s="452"/>
      <c r="IET31" s="452"/>
      <c r="IEU31" s="452"/>
      <c r="IEV31" s="452"/>
      <c r="IEW31" s="452"/>
      <c r="IEX31" s="452"/>
      <c r="IEY31" s="452"/>
      <c r="IEZ31" s="452"/>
      <c r="IFA31" s="452"/>
      <c r="IFB31" s="452"/>
      <c r="IFC31" s="452"/>
      <c r="IFD31" s="452"/>
      <c r="IFE31" s="452"/>
      <c r="IFF31" s="452"/>
      <c r="IFG31" s="452"/>
      <c r="IFH31" s="452"/>
      <c r="IFI31" s="452"/>
      <c r="IFJ31" s="452"/>
      <c r="IFK31" s="452"/>
      <c r="IFL31" s="452"/>
      <c r="IFM31" s="452"/>
      <c r="IFN31" s="452"/>
      <c r="IFO31" s="452"/>
      <c r="IFP31" s="452"/>
      <c r="IFQ31" s="452"/>
      <c r="IFR31" s="452"/>
      <c r="IFS31" s="452"/>
      <c r="IFT31" s="452"/>
      <c r="IFU31" s="452"/>
      <c r="IFV31" s="452"/>
      <c r="IFW31" s="452"/>
      <c r="IFX31" s="452"/>
      <c r="IFY31" s="452"/>
      <c r="IFZ31" s="452"/>
      <c r="IGA31" s="452"/>
      <c r="IGB31" s="452"/>
      <c r="IGC31" s="452"/>
      <c r="IGD31" s="452"/>
      <c r="IGE31" s="452"/>
      <c r="IGF31" s="452"/>
      <c r="IGG31" s="452"/>
      <c r="IGH31" s="452"/>
      <c r="IGI31" s="452"/>
      <c r="IGJ31" s="452"/>
      <c r="IGK31" s="452"/>
      <c r="IGL31" s="452"/>
      <c r="IGM31" s="452"/>
      <c r="IGN31" s="452"/>
      <c r="IGO31" s="452"/>
      <c r="IGP31" s="452"/>
      <c r="IGQ31" s="452"/>
      <c r="IGR31" s="452"/>
      <c r="IGS31" s="452"/>
      <c r="IGT31" s="452"/>
      <c r="IGU31" s="452"/>
      <c r="IGV31" s="452"/>
      <c r="IGW31" s="452"/>
      <c r="IGX31" s="452"/>
      <c r="IGY31" s="452"/>
      <c r="IGZ31" s="452"/>
      <c r="IHA31" s="452"/>
      <c r="IHB31" s="452"/>
      <c r="IHC31" s="452"/>
      <c r="IHD31" s="452"/>
      <c r="IHE31" s="452"/>
      <c r="IHF31" s="452"/>
      <c r="IHG31" s="452"/>
      <c r="IHH31" s="452"/>
      <c r="IHI31" s="452"/>
      <c r="IHJ31" s="452"/>
      <c r="IHK31" s="452"/>
      <c r="IHL31" s="452"/>
      <c r="IHM31" s="452"/>
      <c r="IHN31" s="452"/>
      <c r="IHO31" s="452"/>
      <c r="IHP31" s="452"/>
      <c r="IHQ31" s="452"/>
      <c r="IHR31" s="452"/>
      <c r="IHS31" s="452"/>
      <c r="IHT31" s="452"/>
      <c r="IHU31" s="452"/>
      <c r="IHV31" s="452"/>
      <c r="IHW31" s="452"/>
      <c r="IHX31" s="452"/>
      <c r="IHY31" s="452"/>
      <c r="IHZ31" s="452"/>
      <c r="IIA31" s="452"/>
      <c r="IIB31" s="452"/>
      <c r="IIC31" s="452"/>
      <c r="IID31" s="452"/>
      <c r="IIE31" s="452"/>
      <c r="IIF31" s="452"/>
      <c r="IIG31" s="452"/>
      <c r="IIH31" s="452"/>
      <c r="III31" s="452"/>
      <c r="IIJ31" s="452"/>
      <c r="IIK31" s="452"/>
      <c r="IIL31" s="452"/>
      <c r="IIM31" s="452"/>
      <c r="IIN31" s="452"/>
      <c r="IIO31" s="452"/>
      <c r="IIP31" s="452"/>
      <c r="IIQ31" s="452"/>
      <c r="IIR31" s="452"/>
      <c r="IIS31" s="452"/>
      <c r="IIT31" s="452"/>
      <c r="IIU31" s="452"/>
      <c r="IIV31" s="452"/>
      <c r="IIW31" s="452"/>
      <c r="IIX31" s="452"/>
      <c r="IIY31" s="452"/>
      <c r="IIZ31" s="452"/>
      <c r="IJA31" s="452"/>
      <c r="IJB31" s="452"/>
      <c r="IJC31" s="452"/>
      <c r="IJD31" s="452"/>
      <c r="IJE31" s="452"/>
      <c r="IJF31" s="452"/>
      <c r="IJG31" s="452"/>
      <c r="IJH31" s="452"/>
      <c r="IJI31" s="452"/>
      <c r="IJJ31" s="452"/>
      <c r="IJK31" s="452"/>
      <c r="IJL31" s="452"/>
      <c r="IJM31" s="452"/>
      <c r="IJN31" s="452"/>
      <c r="IJO31" s="452"/>
      <c r="IJP31" s="452"/>
      <c r="IJQ31" s="452"/>
      <c r="IJR31" s="452"/>
      <c r="IJS31" s="452"/>
      <c r="IJT31" s="452"/>
      <c r="IJU31" s="452"/>
      <c r="IJV31" s="452"/>
      <c r="IJW31" s="452"/>
      <c r="IJX31" s="452"/>
      <c r="IJY31" s="452"/>
      <c r="IJZ31" s="452"/>
      <c r="IKA31" s="452"/>
      <c r="IKB31" s="452"/>
      <c r="IKC31" s="452"/>
      <c r="IKD31" s="452"/>
      <c r="IKE31" s="452"/>
      <c r="IKF31" s="452"/>
      <c r="IKG31" s="452"/>
      <c r="IKH31" s="452"/>
      <c r="IKI31" s="452"/>
      <c r="IKJ31" s="452"/>
      <c r="IKK31" s="452"/>
      <c r="IKL31" s="452"/>
      <c r="IKM31" s="452"/>
      <c r="IKN31" s="452"/>
      <c r="IKO31" s="452"/>
      <c r="IKP31" s="452"/>
      <c r="IKQ31" s="452"/>
      <c r="IKR31" s="452"/>
      <c r="IKS31" s="452"/>
      <c r="IKT31" s="452"/>
      <c r="IKU31" s="452"/>
      <c r="IKV31" s="452"/>
      <c r="IKW31" s="452"/>
      <c r="IKX31" s="452"/>
      <c r="IKY31" s="452"/>
      <c r="IKZ31" s="452"/>
      <c r="ILA31" s="452"/>
      <c r="ILB31" s="452"/>
      <c r="ILC31" s="452"/>
      <c r="ILD31" s="452"/>
      <c r="ILE31" s="452"/>
      <c r="ILF31" s="452"/>
      <c r="ILG31" s="452"/>
      <c r="ILH31" s="452"/>
      <c r="ILI31" s="452"/>
      <c r="ILJ31" s="452"/>
      <c r="ILK31" s="452"/>
      <c r="ILL31" s="452"/>
      <c r="ILM31" s="452"/>
      <c r="ILN31" s="452"/>
      <c r="ILO31" s="452"/>
      <c r="ILP31" s="452"/>
      <c r="ILQ31" s="452"/>
      <c r="ILR31" s="452"/>
      <c r="ILS31" s="452"/>
      <c r="ILT31" s="452"/>
      <c r="ILU31" s="452"/>
      <c r="ILV31" s="452"/>
      <c r="ILW31" s="452"/>
      <c r="ILX31" s="452"/>
      <c r="ILY31" s="452"/>
      <c r="ILZ31" s="452"/>
      <c r="IMA31" s="452"/>
      <c r="IMB31" s="452"/>
      <c r="IMC31" s="452"/>
      <c r="IMD31" s="452"/>
      <c r="IME31" s="452"/>
      <c r="IMF31" s="452"/>
      <c r="IMG31" s="452"/>
      <c r="IMH31" s="452"/>
      <c r="IMI31" s="452"/>
      <c r="IMJ31" s="452"/>
      <c r="IMK31" s="452"/>
      <c r="IML31" s="452"/>
      <c r="IMM31" s="452"/>
      <c r="IMN31" s="452"/>
      <c r="IMO31" s="452"/>
      <c r="IMP31" s="452"/>
      <c r="IMQ31" s="452"/>
      <c r="IMR31" s="452"/>
      <c r="IMS31" s="452"/>
      <c r="IMT31" s="452"/>
      <c r="IMU31" s="452"/>
      <c r="IMV31" s="452"/>
      <c r="IMW31" s="452"/>
      <c r="IMX31" s="452"/>
      <c r="IMY31" s="452"/>
      <c r="IMZ31" s="452"/>
      <c r="INA31" s="452"/>
      <c r="INB31" s="452"/>
      <c r="INC31" s="452"/>
      <c r="IND31" s="452"/>
      <c r="INE31" s="452"/>
      <c r="INF31" s="452"/>
      <c r="ING31" s="452"/>
      <c r="INH31" s="452"/>
      <c r="INI31" s="452"/>
      <c r="INJ31" s="452"/>
      <c r="INK31" s="452"/>
      <c r="INL31" s="452"/>
      <c r="INM31" s="452"/>
      <c r="INN31" s="452"/>
      <c r="INO31" s="452"/>
      <c r="INP31" s="452"/>
      <c r="INQ31" s="452"/>
      <c r="INR31" s="452"/>
      <c r="INS31" s="452"/>
      <c r="INT31" s="452"/>
      <c r="INU31" s="452"/>
      <c r="INV31" s="452"/>
      <c r="INW31" s="452"/>
      <c r="INX31" s="452"/>
      <c r="INY31" s="452"/>
      <c r="INZ31" s="452"/>
      <c r="IOA31" s="452"/>
      <c r="IOB31" s="452"/>
      <c r="IOC31" s="452"/>
      <c r="IOD31" s="452"/>
      <c r="IOE31" s="452"/>
      <c r="IOF31" s="452"/>
      <c r="IOG31" s="452"/>
      <c r="IOH31" s="452"/>
      <c r="IOI31" s="452"/>
      <c r="IOJ31" s="452"/>
      <c r="IOK31" s="452"/>
      <c r="IOL31" s="452"/>
      <c r="IOM31" s="452"/>
      <c r="ION31" s="452"/>
      <c r="IOO31" s="452"/>
      <c r="IOP31" s="452"/>
      <c r="IOQ31" s="452"/>
      <c r="IOR31" s="452"/>
      <c r="IOS31" s="452"/>
      <c r="IOT31" s="452"/>
      <c r="IOU31" s="452"/>
      <c r="IOV31" s="452"/>
      <c r="IOW31" s="452"/>
      <c r="IOX31" s="452"/>
      <c r="IOY31" s="452"/>
      <c r="IOZ31" s="452"/>
      <c r="IPA31" s="452"/>
      <c r="IPB31" s="452"/>
      <c r="IPC31" s="452"/>
      <c r="IPD31" s="452"/>
      <c r="IPE31" s="452"/>
      <c r="IPF31" s="452"/>
      <c r="IPG31" s="452"/>
      <c r="IPH31" s="452"/>
      <c r="IPI31" s="452"/>
      <c r="IPJ31" s="452"/>
      <c r="IPK31" s="452"/>
      <c r="IPL31" s="452"/>
      <c r="IPM31" s="452"/>
      <c r="IPN31" s="452"/>
      <c r="IPO31" s="452"/>
      <c r="IPP31" s="452"/>
      <c r="IPQ31" s="452"/>
      <c r="IPR31" s="452"/>
      <c r="IPS31" s="452"/>
      <c r="IPT31" s="452"/>
      <c r="IPU31" s="452"/>
      <c r="IPV31" s="452"/>
      <c r="IPW31" s="452"/>
      <c r="IPX31" s="452"/>
      <c r="IPY31" s="452"/>
      <c r="IPZ31" s="452"/>
      <c r="IQA31" s="452"/>
      <c r="IQB31" s="452"/>
      <c r="IQC31" s="452"/>
      <c r="IQD31" s="452"/>
      <c r="IQE31" s="452"/>
      <c r="IQF31" s="452"/>
      <c r="IQG31" s="452"/>
      <c r="IQH31" s="452"/>
      <c r="IQI31" s="452"/>
      <c r="IQJ31" s="452"/>
      <c r="IQK31" s="452"/>
      <c r="IQL31" s="452"/>
      <c r="IQM31" s="452"/>
      <c r="IQN31" s="452"/>
      <c r="IQO31" s="452"/>
      <c r="IQP31" s="452"/>
      <c r="IQQ31" s="452"/>
      <c r="IQR31" s="452"/>
      <c r="IQS31" s="452"/>
      <c r="IQT31" s="452"/>
      <c r="IQU31" s="452"/>
      <c r="IQV31" s="452"/>
      <c r="IQW31" s="452"/>
      <c r="IQX31" s="452"/>
      <c r="IQY31" s="452"/>
      <c r="IQZ31" s="452"/>
      <c r="IRA31" s="452"/>
      <c r="IRB31" s="452"/>
      <c r="IRC31" s="452"/>
      <c r="IRD31" s="452"/>
      <c r="IRE31" s="452"/>
      <c r="IRF31" s="452"/>
      <c r="IRG31" s="452"/>
      <c r="IRH31" s="452"/>
      <c r="IRI31" s="452"/>
      <c r="IRJ31" s="452"/>
      <c r="IRK31" s="452"/>
      <c r="IRL31" s="452"/>
      <c r="IRM31" s="452"/>
      <c r="IRN31" s="452"/>
      <c r="IRO31" s="452"/>
      <c r="IRP31" s="452"/>
      <c r="IRQ31" s="452"/>
      <c r="IRR31" s="452"/>
      <c r="IRS31" s="452"/>
      <c r="IRT31" s="452"/>
      <c r="IRU31" s="452"/>
      <c r="IRV31" s="452"/>
      <c r="IRW31" s="452"/>
      <c r="IRX31" s="452"/>
      <c r="IRY31" s="452"/>
      <c r="IRZ31" s="452"/>
      <c r="ISA31" s="452"/>
      <c r="ISB31" s="452"/>
      <c r="ISC31" s="452"/>
      <c r="ISD31" s="452"/>
      <c r="ISE31" s="452"/>
      <c r="ISF31" s="452"/>
      <c r="ISG31" s="452"/>
      <c r="ISH31" s="452"/>
      <c r="ISI31" s="452"/>
      <c r="ISJ31" s="452"/>
      <c r="ISK31" s="452"/>
      <c r="ISL31" s="452"/>
      <c r="ISM31" s="452"/>
      <c r="ISN31" s="452"/>
      <c r="ISO31" s="452"/>
      <c r="ISP31" s="452"/>
      <c r="ISQ31" s="452"/>
      <c r="ISR31" s="452"/>
      <c r="ISS31" s="452"/>
      <c r="IST31" s="452"/>
      <c r="ISU31" s="452"/>
      <c r="ISV31" s="452"/>
      <c r="ISW31" s="452"/>
      <c r="ISX31" s="452"/>
      <c r="ISY31" s="452"/>
      <c r="ISZ31" s="452"/>
      <c r="ITA31" s="452"/>
      <c r="ITB31" s="452"/>
      <c r="ITC31" s="452"/>
      <c r="ITD31" s="452"/>
      <c r="ITE31" s="452"/>
      <c r="ITF31" s="452"/>
      <c r="ITG31" s="452"/>
      <c r="ITH31" s="452"/>
      <c r="ITI31" s="452"/>
      <c r="ITJ31" s="452"/>
      <c r="ITK31" s="452"/>
      <c r="ITL31" s="452"/>
      <c r="ITM31" s="452"/>
      <c r="ITN31" s="452"/>
      <c r="ITO31" s="452"/>
      <c r="ITP31" s="452"/>
      <c r="ITQ31" s="452"/>
      <c r="ITR31" s="452"/>
      <c r="ITS31" s="452"/>
      <c r="ITT31" s="452"/>
      <c r="ITU31" s="452"/>
      <c r="ITV31" s="452"/>
      <c r="ITW31" s="452"/>
      <c r="ITX31" s="452"/>
      <c r="ITY31" s="452"/>
      <c r="ITZ31" s="452"/>
      <c r="IUA31" s="452"/>
      <c r="IUB31" s="452"/>
      <c r="IUC31" s="452"/>
      <c r="IUD31" s="452"/>
      <c r="IUE31" s="452"/>
      <c r="IUF31" s="452"/>
      <c r="IUG31" s="452"/>
      <c r="IUH31" s="452"/>
      <c r="IUI31" s="452"/>
      <c r="IUJ31" s="452"/>
      <c r="IUK31" s="452"/>
      <c r="IUL31" s="452"/>
      <c r="IUM31" s="452"/>
      <c r="IUN31" s="452"/>
      <c r="IUO31" s="452"/>
      <c r="IUP31" s="452"/>
      <c r="IUQ31" s="452"/>
      <c r="IUR31" s="452"/>
      <c r="IUS31" s="452"/>
      <c r="IUT31" s="452"/>
      <c r="IUU31" s="452"/>
      <c r="IUV31" s="452"/>
      <c r="IUW31" s="452"/>
      <c r="IUX31" s="452"/>
      <c r="IUY31" s="452"/>
      <c r="IUZ31" s="452"/>
      <c r="IVA31" s="452"/>
      <c r="IVB31" s="452"/>
      <c r="IVC31" s="452"/>
      <c r="IVD31" s="452"/>
      <c r="IVE31" s="452"/>
      <c r="IVF31" s="452"/>
      <c r="IVG31" s="452"/>
      <c r="IVH31" s="452"/>
      <c r="IVI31" s="452"/>
      <c r="IVJ31" s="452"/>
      <c r="IVK31" s="452"/>
      <c r="IVL31" s="452"/>
      <c r="IVM31" s="452"/>
      <c r="IVN31" s="452"/>
      <c r="IVO31" s="452"/>
      <c r="IVP31" s="452"/>
      <c r="IVQ31" s="452"/>
      <c r="IVR31" s="452"/>
      <c r="IVS31" s="452"/>
      <c r="IVT31" s="452"/>
      <c r="IVU31" s="452"/>
      <c r="IVV31" s="452"/>
      <c r="IVW31" s="452"/>
      <c r="IVX31" s="452"/>
      <c r="IVY31" s="452"/>
      <c r="IVZ31" s="452"/>
      <c r="IWA31" s="452"/>
      <c r="IWB31" s="452"/>
      <c r="IWC31" s="452"/>
      <c r="IWD31" s="452"/>
      <c r="IWE31" s="452"/>
      <c r="IWF31" s="452"/>
      <c r="IWG31" s="452"/>
      <c r="IWH31" s="452"/>
      <c r="IWI31" s="452"/>
      <c r="IWJ31" s="452"/>
      <c r="IWK31" s="452"/>
      <c r="IWL31" s="452"/>
      <c r="IWM31" s="452"/>
      <c r="IWN31" s="452"/>
      <c r="IWO31" s="452"/>
      <c r="IWP31" s="452"/>
      <c r="IWQ31" s="452"/>
      <c r="IWR31" s="452"/>
      <c r="IWS31" s="452"/>
      <c r="IWT31" s="452"/>
      <c r="IWU31" s="452"/>
      <c r="IWV31" s="452"/>
      <c r="IWW31" s="452"/>
      <c r="IWX31" s="452"/>
      <c r="IWY31" s="452"/>
      <c r="IWZ31" s="452"/>
      <c r="IXA31" s="452"/>
      <c r="IXB31" s="452"/>
      <c r="IXC31" s="452"/>
      <c r="IXD31" s="452"/>
      <c r="IXE31" s="452"/>
      <c r="IXF31" s="452"/>
      <c r="IXG31" s="452"/>
      <c r="IXH31" s="452"/>
      <c r="IXI31" s="452"/>
      <c r="IXJ31" s="452"/>
      <c r="IXK31" s="452"/>
      <c r="IXL31" s="452"/>
      <c r="IXM31" s="452"/>
      <c r="IXN31" s="452"/>
      <c r="IXO31" s="452"/>
      <c r="IXP31" s="452"/>
      <c r="IXQ31" s="452"/>
      <c r="IXR31" s="452"/>
      <c r="IXS31" s="452"/>
      <c r="IXT31" s="452"/>
      <c r="IXU31" s="452"/>
      <c r="IXV31" s="452"/>
      <c r="IXW31" s="452"/>
      <c r="IXX31" s="452"/>
      <c r="IXY31" s="452"/>
      <c r="IXZ31" s="452"/>
      <c r="IYA31" s="452"/>
      <c r="IYB31" s="452"/>
      <c r="IYC31" s="452"/>
      <c r="IYD31" s="452"/>
      <c r="IYE31" s="452"/>
      <c r="IYF31" s="452"/>
      <c r="IYG31" s="452"/>
      <c r="IYH31" s="452"/>
      <c r="IYI31" s="452"/>
      <c r="IYJ31" s="452"/>
      <c r="IYK31" s="452"/>
      <c r="IYL31" s="452"/>
      <c r="IYM31" s="452"/>
      <c r="IYN31" s="452"/>
      <c r="IYO31" s="452"/>
      <c r="IYP31" s="452"/>
      <c r="IYQ31" s="452"/>
      <c r="IYR31" s="452"/>
      <c r="IYS31" s="452"/>
      <c r="IYT31" s="452"/>
      <c r="IYU31" s="452"/>
      <c r="IYV31" s="452"/>
      <c r="IYW31" s="452"/>
      <c r="IYX31" s="452"/>
      <c r="IYY31" s="452"/>
      <c r="IYZ31" s="452"/>
      <c r="IZA31" s="452"/>
      <c r="IZB31" s="452"/>
      <c r="IZC31" s="452"/>
      <c r="IZD31" s="452"/>
      <c r="IZE31" s="452"/>
      <c r="IZF31" s="452"/>
      <c r="IZG31" s="452"/>
      <c r="IZH31" s="452"/>
      <c r="IZI31" s="452"/>
      <c r="IZJ31" s="452"/>
      <c r="IZK31" s="452"/>
      <c r="IZL31" s="452"/>
      <c r="IZM31" s="452"/>
      <c r="IZN31" s="452"/>
      <c r="IZO31" s="452"/>
      <c r="IZP31" s="452"/>
      <c r="IZQ31" s="452"/>
      <c r="IZR31" s="452"/>
      <c r="IZS31" s="452"/>
      <c r="IZT31" s="452"/>
      <c r="IZU31" s="452"/>
      <c r="IZV31" s="452"/>
      <c r="IZW31" s="452"/>
      <c r="IZX31" s="452"/>
      <c r="IZY31" s="452"/>
      <c r="IZZ31" s="452"/>
      <c r="JAA31" s="452"/>
      <c r="JAB31" s="452"/>
      <c r="JAC31" s="452"/>
      <c r="JAD31" s="452"/>
      <c r="JAE31" s="452"/>
      <c r="JAF31" s="452"/>
      <c r="JAG31" s="452"/>
      <c r="JAH31" s="452"/>
      <c r="JAI31" s="452"/>
      <c r="JAJ31" s="452"/>
      <c r="JAK31" s="452"/>
      <c r="JAL31" s="452"/>
      <c r="JAM31" s="452"/>
      <c r="JAN31" s="452"/>
      <c r="JAO31" s="452"/>
      <c r="JAP31" s="452"/>
      <c r="JAQ31" s="452"/>
      <c r="JAR31" s="452"/>
      <c r="JAS31" s="452"/>
      <c r="JAT31" s="452"/>
      <c r="JAU31" s="452"/>
      <c r="JAV31" s="452"/>
      <c r="JAW31" s="452"/>
      <c r="JAX31" s="452"/>
      <c r="JAY31" s="452"/>
      <c r="JAZ31" s="452"/>
      <c r="JBA31" s="452"/>
      <c r="JBB31" s="452"/>
      <c r="JBC31" s="452"/>
      <c r="JBD31" s="452"/>
      <c r="JBE31" s="452"/>
      <c r="JBF31" s="452"/>
      <c r="JBG31" s="452"/>
      <c r="JBH31" s="452"/>
      <c r="JBI31" s="452"/>
      <c r="JBJ31" s="452"/>
      <c r="JBK31" s="452"/>
      <c r="JBL31" s="452"/>
      <c r="JBM31" s="452"/>
      <c r="JBN31" s="452"/>
      <c r="JBO31" s="452"/>
      <c r="JBP31" s="452"/>
      <c r="JBQ31" s="452"/>
      <c r="JBR31" s="452"/>
      <c r="JBS31" s="452"/>
      <c r="JBT31" s="452"/>
      <c r="JBU31" s="452"/>
      <c r="JBV31" s="452"/>
      <c r="JBW31" s="452"/>
      <c r="JBX31" s="452"/>
      <c r="JBY31" s="452"/>
      <c r="JBZ31" s="452"/>
      <c r="JCA31" s="452"/>
      <c r="JCB31" s="452"/>
      <c r="JCC31" s="452"/>
      <c r="JCD31" s="452"/>
      <c r="JCE31" s="452"/>
      <c r="JCF31" s="452"/>
      <c r="JCG31" s="452"/>
      <c r="JCH31" s="452"/>
      <c r="JCI31" s="452"/>
      <c r="JCJ31" s="452"/>
      <c r="JCK31" s="452"/>
      <c r="JCL31" s="452"/>
      <c r="JCM31" s="452"/>
      <c r="JCN31" s="452"/>
      <c r="JCO31" s="452"/>
      <c r="JCP31" s="452"/>
      <c r="JCQ31" s="452"/>
      <c r="JCR31" s="452"/>
      <c r="JCS31" s="452"/>
      <c r="JCT31" s="452"/>
      <c r="JCU31" s="452"/>
      <c r="JCV31" s="452"/>
      <c r="JCW31" s="452"/>
      <c r="JCX31" s="452"/>
      <c r="JCY31" s="452"/>
      <c r="JCZ31" s="452"/>
      <c r="JDA31" s="452"/>
      <c r="JDB31" s="452"/>
      <c r="JDC31" s="452"/>
      <c r="JDD31" s="452"/>
      <c r="JDE31" s="452"/>
      <c r="JDF31" s="452"/>
      <c r="JDG31" s="452"/>
      <c r="JDH31" s="452"/>
      <c r="JDI31" s="452"/>
      <c r="JDJ31" s="452"/>
      <c r="JDK31" s="452"/>
      <c r="JDL31" s="452"/>
      <c r="JDM31" s="452"/>
      <c r="JDN31" s="452"/>
      <c r="JDO31" s="452"/>
      <c r="JDP31" s="452"/>
      <c r="JDQ31" s="452"/>
      <c r="JDR31" s="452"/>
      <c r="JDS31" s="452"/>
      <c r="JDT31" s="452"/>
      <c r="JDU31" s="452"/>
      <c r="JDV31" s="452"/>
      <c r="JDW31" s="452"/>
      <c r="JDX31" s="452"/>
      <c r="JDY31" s="452"/>
      <c r="JDZ31" s="452"/>
      <c r="JEA31" s="452"/>
      <c r="JEB31" s="452"/>
      <c r="JEC31" s="452"/>
      <c r="JED31" s="452"/>
      <c r="JEE31" s="452"/>
      <c r="JEF31" s="452"/>
      <c r="JEG31" s="452"/>
      <c r="JEH31" s="452"/>
      <c r="JEI31" s="452"/>
      <c r="JEJ31" s="452"/>
      <c r="JEK31" s="452"/>
      <c r="JEL31" s="452"/>
      <c r="JEM31" s="452"/>
      <c r="JEN31" s="452"/>
      <c r="JEO31" s="452"/>
      <c r="JEP31" s="452"/>
      <c r="JEQ31" s="452"/>
      <c r="JER31" s="452"/>
      <c r="JES31" s="452"/>
      <c r="JET31" s="452"/>
      <c r="JEU31" s="452"/>
      <c r="JEV31" s="452"/>
      <c r="JEW31" s="452"/>
      <c r="JEX31" s="452"/>
      <c r="JEY31" s="452"/>
      <c r="JEZ31" s="452"/>
      <c r="JFA31" s="452"/>
      <c r="JFB31" s="452"/>
      <c r="JFC31" s="452"/>
      <c r="JFD31" s="452"/>
      <c r="JFE31" s="452"/>
      <c r="JFF31" s="452"/>
      <c r="JFG31" s="452"/>
      <c r="JFH31" s="452"/>
      <c r="JFI31" s="452"/>
      <c r="JFJ31" s="452"/>
      <c r="JFK31" s="452"/>
      <c r="JFL31" s="452"/>
      <c r="JFM31" s="452"/>
      <c r="JFN31" s="452"/>
      <c r="JFO31" s="452"/>
      <c r="JFP31" s="452"/>
      <c r="JFQ31" s="452"/>
      <c r="JFR31" s="452"/>
      <c r="JFS31" s="452"/>
      <c r="JFT31" s="452"/>
      <c r="JFU31" s="452"/>
      <c r="JFV31" s="452"/>
      <c r="JFW31" s="452"/>
      <c r="JFX31" s="452"/>
      <c r="JFY31" s="452"/>
      <c r="JFZ31" s="452"/>
      <c r="JGA31" s="452"/>
      <c r="JGB31" s="452"/>
      <c r="JGC31" s="452"/>
      <c r="JGD31" s="452"/>
      <c r="JGE31" s="452"/>
      <c r="JGF31" s="452"/>
      <c r="JGG31" s="452"/>
      <c r="JGH31" s="452"/>
      <c r="JGI31" s="452"/>
      <c r="JGJ31" s="452"/>
      <c r="JGK31" s="452"/>
      <c r="JGL31" s="452"/>
      <c r="JGM31" s="452"/>
      <c r="JGN31" s="452"/>
      <c r="JGO31" s="452"/>
      <c r="JGP31" s="452"/>
      <c r="JGQ31" s="452"/>
      <c r="JGR31" s="452"/>
      <c r="JGS31" s="452"/>
      <c r="JGT31" s="452"/>
      <c r="JGU31" s="452"/>
      <c r="JGV31" s="452"/>
      <c r="JGW31" s="452"/>
      <c r="JGX31" s="452"/>
      <c r="JGY31" s="452"/>
      <c r="JGZ31" s="452"/>
      <c r="JHA31" s="452"/>
      <c r="JHB31" s="452"/>
      <c r="JHC31" s="452"/>
      <c r="JHD31" s="452"/>
      <c r="JHE31" s="452"/>
      <c r="JHF31" s="452"/>
      <c r="JHG31" s="452"/>
      <c r="JHH31" s="452"/>
      <c r="JHI31" s="452"/>
      <c r="JHJ31" s="452"/>
      <c r="JHK31" s="452"/>
      <c r="JHL31" s="452"/>
      <c r="JHM31" s="452"/>
      <c r="JHN31" s="452"/>
      <c r="JHO31" s="452"/>
      <c r="JHP31" s="452"/>
      <c r="JHQ31" s="452"/>
      <c r="JHR31" s="452"/>
      <c r="JHS31" s="452"/>
      <c r="JHT31" s="452"/>
      <c r="JHU31" s="452"/>
      <c r="JHV31" s="452"/>
      <c r="JHW31" s="452"/>
      <c r="JHX31" s="452"/>
      <c r="JHY31" s="452"/>
      <c r="JHZ31" s="452"/>
      <c r="JIA31" s="452"/>
      <c r="JIB31" s="452"/>
      <c r="JIC31" s="452"/>
      <c r="JID31" s="452"/>
      <c r="JIE31" s="452"/>
      <c r="JIF31" s="452"/>
      <c r="JIG31" s="452"/>
      <c r="JIH31" s="452"/>
      <c r="JII31" s="452"/>
      <c r="JIJ31" s="452"/>
      <c r="JIK31" s="452"/>
      <c r="JIL31" s="452"/>
      <c r="JIM31" s="452"/>
      <c r="JIN31" s="452"/>
      <c r="JIO31" s="452"/>
      <c r="JIP31" s="452"/>
      <c r="JIQ31" s="452"/>
      <c r="JIR31" s="452"/>
      <c r="JIS31" s="452"/>
      <c r="JIT31" s="452"/>
      <c r="JIU31" s="452"/>
      <c r="JIV31" s="452"/>
      <c r="JIW31" s="452"/>
      <c r="JIX31" s="452"/>
      <c r="JIY31" s="452"/>
      <c r="JIZ31" s="452"/>
      <c r="JJA31" s="452"/>
      <c r="JJB31" s="452"/>
      <c r="JJC31" s="452"/>
      <c r="JJD31" s="452"/>
      <c r="JJE31" s="452"/>
      <c r="JJF31" s="452"/>
      <c r="JJG31" s="452"/>
      <c r="JJH31" s="452"/>
      <c r="JJI31" s="452"/>
      <c r="JJJ31" s="452"/>
      <c r="JJK31" s="452"/>
      <c r="JJL31" s="452"/>
      <c r="JJM31" s="452"/>
      <c r="JJN31" s="452"/>
      <c r="JJO31" s="452"/>
      <c r="JJP31" s="452"/>
      <c r="JJQ31" s="452"/>
      <c r="JJR31" s="452"/>
      <c r="JJS31" s="452"/>
      <c r="JJT31" s="452"/>
      <c r="JJU31" s="452"/>
      <c r="JJV31" s="452"/>
      <c r="JJW31" s="452"/>
      <c r="JJX31" s="452"/>
      <c r="JJY31" s="452"/>
      <c r="JJZ31" s="452"/>
      <c r="JKA31" s="452"/>
      <c r="JKB31" s="452"/>
      <c r="JKC31" s="452"/>
      <c r="JKD31" s="452"/>
      <c r="JKE31" s="452"/>
      <c r="JKF31" s="452"/>
      <c r="JKG31" s="452"/>
      <c r="JKH31" s="452"/>
      <c r="JKI31" s="452"/>
      <c r="JKJ31" s="452"/>
      <c r="JKK31" s="452"/>
      <c r="JKL31" s="452"/>
      <c r="JKM31" s="452"/>
      <c r="JKN31" s="452"/>
      <c r="JKO31" s="452"/>
      <c r="JKP31" s="452"/>
      <c r="JKQ31" s="452"/>
      <c r="JKR31" s="452"/>
      <c r="JKS31" s="452"/>
      <c r="JKT31" s="452"/>
      <c r="JKU31" s="452"/>
      <c r="JKV31" s="452"/>
      <c r="JKW31" s="452"/>
      <c r="JKX31" s="452"/>
      <c r="JKY31" s="452"/>
      <c r="JKZ31" s="452"/>
      <c r="JLA31" s="452"/>
      <c r="JLB31" s="452"/>
      <c r="JLC31" s="452"/>
      <c r="JLD31" s="452"/>
      <c r="JLE31" s="452"/>
      <c r="JLF31" s="452"/>
      <c r="JLG31" s="452"/>
      <c r="JLH31" s="452"/>
      <c r="JLI31" s="452"/>
      <c r="JLJ31" s="452"/>
      <c r="JLK31" s="452"/>
      <c r="JLL31" s="452"/>
      <c r="JLM31" s="452"/>
      <c r="JLN31" s="452"/>
      <c r="JLO31" s="452"/>
      <c r="JLP31" s="452"/>
      <c r="JLQ31" s="452"/>
      <c r="JLR31" s="452"/>
      <c r="JLS31" s="452"/>
      <c r="JLT31" s="452"/>
      <c r="JLU31" s="452"/>
      <c r="JLV31" s="452"/>
      <c r="JLW31" s="452"/>
      <c r="JLX31" s="452"/>
      <c r="JLY31" s="452"/>
      <c r="JLZ31" s="452"/>
      <c r="JMA31" s="452"/>
      <c r="JMB31" s="452"/>
      <c r="JMC31" s="452"/>
      <c r="JMD31" s="452"/>
      <c r="JME31" s="452"/>
      <c r="JMF31" s="452"/>
      <c r="JMG31" s="452"/>
      <c r="JMH31" s="452"/>
      <c r="JMI31" s="452"/>
      <c r="JMJ31" s="452"/>
      <c r="JMK31" s="452"/>
      <c r="JML31" s="452"/>
      <c r="JMM31" s="452"/>
      <c r="JMN31" s="452"/>
      <c r="JMO31" s="452"/>
      <c r="JMP31" s="452"/>
      <c r="JMQ31" s="452"/>
      <c r="JMR31" s="452"/>
      <c r="JMS31" s="452"/>
      <c r="JMT31" s="452"/>
      <c r="JMU31" s="452"/>
      <c r="JMV31" s="452"/>
      <c r="JMW31" s="452"/>
      <c r="JMX31" s="452"/>
      <c r="JMY31" s="452"/>
      <c r="JMZ31" s="452"/>
      <c r="JNA31" s="452"/>
      <c r="JNB31" s="452"/>
      <c r="JNC31" s="452"/>
      <c r="JND31" s="452"/>
      <c r="JNE31" s="452"/>
      <c r="JNF31" s="452"/>
      <c r="JNG31" s="452"/>
      <c r="JNH31" s="452"/>
      <c r="JNI31" s="452"/>
      <c r="JNJ31" s="452"/>
      <c r="JNK31" s="452"/>
      <c r="JNL31" s="452"/>
      <c r="JNM31" s="452"/>
      <c r="JNN31" s="452"/>
      <c r="JNO31" s="452"/>
      <c r="JNP31" s="452"/>
      <c r="JNQ31" s="452"/>
      <c r="JNR31" s="452"/>
      <c r="JNS31" s="452"/>
      <c r="JNT31" s="452"/>
      <c r="JNU31" s="452"/>
      <c r="JNV31" s="452"/>
      <c r="JNW31" s="452"/>
      <c r="JNX31" s="452"/>
      <c r="JNY31" s="452"/>
      <c r="JNZ31" s="452"/>
      <c r="JOA31" s="452"/>
      <c r="JOB31" s="452"/>
      <c r="JOC31" s="452"/>
      <c r="JOD31" s="452"/>
      <c r="JOE31" s="452"/>
      <c r="JOF31" s="452"/>
      <c r="JOG31" s="452"/>
      <c r="JOH31" s="452"/>
      <c r="JOI31" s="452"/>
      <c r="JOJ31" s="452"/>
      <c r="JOK31" s="452"/>
      <c r="JOL31" s="452"/>
      <c r="JOM31" s="452"/>
      <c r="JON31" s="452"/>
      <c r="JOO31" s="452"/>
      <c r="JOP31" s="452"/>
      <c r="JOQ31" s="452"/>
      <c r="JOR31" s="452"/>
      <c r="JOS31" s="452"/>
      <c r="JOT31" s="452"/>
      <c r="JOU31" s="452"/>
      <c r="JOV31" s="452"/>
      <c r="JOW31" s="452"/>
      <c r="JOX31" s="452"/>
      <c r="JOY31" s="452"/>
      <c r="JOZ31" s="452"/>
      <c r="JPA31" s="452"/>
      <c r="JPB31" s="452"/>
      <c r="JPC31" s="452"/>
      <c r="JPD31" s="452"/>
      <c r="JPE31" s="452"/>
      <c r="JPF31" s="452"/>
      <c r="JPG31" s="452"/>
      <c r="JPH31" s="452"/>
      <c r="JPI31" s="452"/>
      <c r="JPJ31" s="452"/>
      <c r="JPK31" s="452"/>
      <c r="JPL31" s="452"/>
      <c r="JPM31" s="452"/>
      <c r="JPN31" s="452"/>
      <c r="JPO31" s="452"/>
      <c r="JPP31" s="452"/>
      <c r="JPQ31" s="452"/>
      <c r="JPR31" s="452"/>
      <c r="JPS31" s="452"/>
      <c r="JPT31" s="452"/>
      <c r="JPU31" s="452"/>
      <c r="JPV31" s="452"/>
      <c r="JPW31" s="452"/>
      <c r="JPX31" s="452"/>
      <c r="JPY31" s="452"/>
      <c r="JPZ31" s="452"/>
      <c r="JQA31" s="452"/>
      <c r="JQB31" s="452"/>
      <c r="JQC31" s="452"/>
      <c r="JQD31" s="452"/>
      <c r="JQE31" s="452"/>
      <c r="JQF31" s="452"/>
      <c r="JQG31" s="452"/>
      <c r="JQH31" s="452"/>
      <c r="JQI31" s="452"/>
      <c r="JQJ31" s="452"/>
      <c r="JQK31" s="452"/>
      <c r="JQL31" s="452"/>
      <c r="JQM31" s="452"/>
      <c r="JQN31" s="452"/>
      <c r="JQO31" s="452"/>
      <c r="JQP31" s="452"/>
      <c r="JQQ31" s="452"/>
      <c r="JQR31" s="452"/>
      <c r="JQS31" s="452"/>
      <c r="JQT31" s="452"/>
      <c r="JQU31" s="452"/>
      <c r="JQV31" s="452"/>
      <c r="JQW31" s="452"/>
      <c r="JQX31" s="452"/>
      <c r="JQY31" s="452"/>
      <c r="JQZ31" s="452"/>
      <c r="JRA31" s="452"/>
      <c r="JRB31" s="452"/>
      <c r="JRC31" s="452"/>
      <c r="JRD31" s="452"/>
      <c r="JRE31" s="452"/>
      <c r="JRF31" s="452"/>
      <c r="JRG31" s="452"/>
      <c r="JRH31" s="452"/>
      <c r="JRI31" s="452"/>
      <c r="JRJ31" s="452"/>
      <c r="JRK31" s="452"/>
      <c r="JRL31" s="452"/>
      <c r="JRM31" s="452"/>
      <c r="JRN31" s="452"/>
      <c r="JRO31" s="452"/>
      <c r="JRP31" s="452"/>
      <c r="JRQ31" s="452"/>
      <c r="JRR31" s="452"/>
      <c r="JRS31" s="452"/>
      <c r="JRT31" s="452"/>
      <c r="JRU31" s="452"/>
      <c r="JRV31" s="452"/>
      <c r="JRW31" s="452"/>
      <c r="JRX31" s="452"/>
      <c r="JRY31" s="452"/>
      <c r="JRZ31" s="452"/>
      <c r="JSA31" s="452"/>
      <c r="JSB31" s="452"/>
      <c r="JSC31" s="452"/>
      <c r="JSD31" s="452"/>
      <c r="JSE31" s="452"/>
      <c r="JSF31" s="452"/>
      <c r="JSG31" s="452"/>
      <c r="JSH31" s="452"/>
      <c r="JSI31" s="452"/>
      <c r="JSJ31" s="452"/>
      <c r="JSK31" s="452"/>
      <c r="JSL31" s="452"/>
      <c r="JSM31" s="452"/>
      <c r="JSN31" s="452"/>
      <c r="JSO31" s="452"/>
      <c r="JSP31" s="452"/>
      <c r="JSQ31" s="452"/>
      <c r="JSR31" s="452"/>
      <c r="JSS31" s="452"/>
      <c r="JST31" s="452"/>
      <c r="JSU31" s="452"/>
      <c r="JSV31" s="452"/>
      <c r="JSW31" s="452"/>
      <c r="JSX31" s="452"/>
      <c r="JSY31" s="452"/>
      <c r="JSZ31" s="452"/>
      <c r="JTA31" s="452"/>
      <c r="JTB31" s="452"/>
      <c r="JTC31" s="452"/>
      <c r="JTD31" s="452"/>
      <c r="JTE31" s="452"/>
      <c r="JTF31" s="452"/>
      <c r="JTG31" s="452"/>
      <c r="JTH31" s="452"/>
      <c r="JTI31" s="452"/>
      <c r="JTJ31" s="452"/>
      <c r="JTK31" s="452"/>
      <c r="JTL31" s="452"/>
      <c r="JTM31" s="452"/>
      <c r="JTN31" s="452"/>
      <c r="JTO31" s="452"/>
      <c r="JTP31" s="452"/>
      <c r="JTQ31" s="452"/>
      <c r="JTR31" s="452"/>
      <c r="JTS31" s="452"/>
      <c r="JTT31" s="452"/>
      <c r="JTU31" s="452"/>
      <c r="JTV31" s="452"/>
      <c r="JTW31" s="452"/>
      <c r="JTX31" s="452"/>
      <c r="JTY31" s="452"/>
      <c r="JTZ31" s="452"/>
      <c r="JUA31" s="452"/>
      <c r="JUB31" s="452"/>
      <c r="JUC31" s="452"/>
      <c r="JUD31" s="452"/>
      <c r="JUE31" s="452"/>
      <c r="JUF31" s="452"/>
      <c r="JUG31" s="452"/>
      <c r="JUH31" s="452"/>
      <c r="JUI31" s="452"/>
      <c r="JUJ31" s="452"/>
      <c r="JUK31" s="452"/>
      <c r="JUL31" s="452"/>
      <c r="JUM31" s="452"/>
      <c r="JUN31" s="452"/>
      <c r="JUO31" s="452"/>
      <c r="JUP31" s="452"/>
      <c r="JUQ31" s="452"/>
      <c r="JUR31" s="452"/>
      <c r="JUS31" s="452"/>
      <c r="JUT31" s="452"/>
      <c r="JUU31" s="452"/>
      <c r="JUV31" s="452"/>
      <c r="JUW31" s="452"/>
      <c r="JUX31" s="452"/>
      <c r="JUY31" s="452"/>
      <c r="JUZ31" s="452"/>
      <c r="JVA31" s="452"/>
      <c r="JVB31" s="452"/>
      <c r="JVC31" s="452"/>
      <c r="JVD31" s="452"/>
      <c r="JVE31" s="452"/>
      <c r="JVF31" s="452"/>
      <c r="JVG31" s="452"/>
      <c r="JVH31" s="452"/>
      <c r="JVI31" s="452"/>
      <c r="JVJ31" s="452"/>
      <c r="JVK31" s="452"/>
      <c r="JVL31" s="452"/>
      <c r="JVM31" s="452"/>
      <c r="JVN31" s="452"/>
      <c r="JVO31" s="452"/>
      <c r="JVP31" s="452"/>
      <c r="JVQ31" s="452"/>
      <c r="JVR31" s="452"/>
      <c r="JVS31" s="452"/>
      <c r="JVT31" s="452"/>
      <c r="JVU31" s="452"/>
      <c r="JVV31" s="452"/>
      <c r="JVW31" s="452"/>
      <c r="JVX31" s="452"/>
      <c r="JVY31" s="452"/>
      <c r="JVZ31" s="452"/>
      <c r="JWA31" s="452"/>
      <c r="JWB31" s="452"/>
      <c r="JWC31" s="452"/>
      <c r="JWD31" s="452"/>
      <c r="JWE31" s="452"/>
      <c r="JWF31" s="452"/>
      <c r="JWG31" s="452"/>
      <c r="JWH31" s="452"/>
      <c r="JWI31" s="452"/>
      <c r="JWJ31" s="452"/>
      <c r="JWK31" s="452"/>
      <c r="JWL31" s="452"/>
      <c r="JWM31" s="452"/>
      <c r="JWN31" s="452"/>
      <c r="JWO31" s="452"/>
      <c r="JWP31" s="452"/>
      <c r="JWQ31" s="452"/>
      <c r="JWR31" s="452"/>
      <c r="JWS31" s="452"/>
      <c r="JWT31" s="452"/>
      <c r="JWU31" s="452"/>
      <c r="JWV31" s="452"/>
      <c r="JWW31" s="452"/>
      <c r="JWX31" s="452"/>
      <c r="JWY31" s="452"/>
      <c r="JWZ31" s="452"/>
      <c r="JXA31" s="452"/>
      <c r="JXB31" s="452"/>
      <c r="JXC31" s="452"/>
      <c r="JXD31" s="452"/>
      <c r="JXE31" s="452"/>
      <c r="JXF31" s="452"/>
      <c r="JXG31" s="452"/>
      <c r="JXH31" s="452"/>
      <c r="JXI31" s="452"/>
      <c r="JXJ31" s="452"/>
      <c r="JXK31" s="452"/>
      <c r="JXL31" s="452"/>
      <c r="JXM31" s="452"/>
      <c r="JXN31" s="452"/>
      <c r="JXO31" s="452"/>
      <c r="JXP31" s="452"/>
      <c r="JXQ31" s="452"/>
      <c r="JXR31" s="452"/>
      <c r="JXS31" s="452"/>
      <c r="JXT31" s="452"/>
      <c r="JXU31" s="452"/>
      <c r="JXV31" s="452"/>
      <c r="JXW31" s="452"/>
      <c r="JXX31" s="452"/>
      <c r="JXY31" s="452"/>
      <c r="JXZ31" s="452"/>
      <c r="JYA31" s="452"/>
      <c r="JYB31" s="452"/>
      <c r="JYC31" s="452"/>
      <c r="JYD31" s="452"/>
      <c r="JYE31" s="452"/>
      <c r="JYF31" s="452"/>
      <c r="JYG31" s="452"/>
      <c r="JYH31" s="452"/>
      <c r="JYI31" s="452"/>
      <c r="JYJ31" s="452"/>
      <c r="JYK31" s="452"/>
      <c r="JYL31" s="452"/>
      <c r="JYM31" s="452"/>
      <c r="JYN31" s="452"/>
      <c r="JYO31" s="452"/>
      <c r="JYP31" s="452"/>
      <c r="JYQ31" s="452"/>
      <c r="JYR31" s="452"/>
      <c r="JYS31" s="452"/>
      <c r="JYT31" s="452"/>
      <c r="JYU31" s="452"/>
      <c r="JYV31" s="452"/>
      <c r="JYW31" s="452"/>
      <c r="JYX31" s="452"/>
      <c r="JYY31" s="452"/>
      <c r="JYZ31" s="452"/>
      <c r="JZA31" s="452"/>
      <c r="JZB31" s="452"/>
      <c r="JZC31" s="452"/>
      <c r="JZD31" s="452"/>
      <c r="JZE31" s="452"/>
      <c r="JZF31" s="452"/>
      <c r="JZG31" s="452"/>
      <c r="JZH31" s="452"/>
      <c r="JZI31" s="452"/>
      <c r="JZJ31" s="452"/>
      <c r="JZK31" s="452"/>
      <c r="JZL31" s="452"/>
      <c r="JZM31" s="452"/>
      <c r="JZN31" s="452"/>
      <c r="JZO31" s="452"/>
      <c r="JZP31" s="452"/>
      <c r="JZQ31" s="452"/>
      <c r="JZR31" s="452"/>
      <c r="JZS31" s="452"/>
      <c r="JZT31" s="452"/>
      <c r="JZU31" s="452"/>
      <c r="JZV31" s="452"/>
      <c r="JZW31" s="452"/>
      <c r="JZX31" s="452"/>
      <c r="JZY31" s="452"/>
      <c r="JZZ31" s="452"/>
      <c r="KAA31" s="452"/>
      <c r="KAB31" s="452"/>
      <c r="KAC31" s="452"/>
      <c r="KAD31" s="452"/>
      <c r="KAE31" s="452"/>
      <c r="KAF31" s="452"/>
      <c r="KAG31" s="452"/>
      <c r="KAH31" s="452"/>
      <c r="KAI31" s="452"/>
      <c r="KAJ31" s="452"/>
      <c r="KAK31" s="452"/>
      <c r="KAL31" s="452"/>
      <c r="KAM31" s="452"/>
      <c r="KAN31" s="452"/>
      <c r="KAO31" s="452"/>
      <c r="KAP31" s="452"/>
      <c r="KAQ31" s="452"/>
      <c r="KAR31" s="452"/>
      <c r="KAS31" s="452"/>
      <c r="KAT31" s="452"/>
      <c r="KAU31" s="452"/>
      <c r="KAV31" s="452"/>
      <c r="KAW31" s="452"/>
      <c r="KAX31" s="452"/>
      <c r="KAY31" s="452"/>
      <c r="KAZ31" s="452"/>
      <c r="KBA31" s="452"/>
      <c r="KBB31" s="452"/>
      <c r="KBC31" s="452"/>
      <c r="KBD31" s="452"/>
      <c r="KBE31" s="452"/>
      <c r="KBF31" s="452"/>
      <c r="KBG31" s="452"/>
      <c r="KBH31" s="452"/>
      <c r="KBI31" s="452"/>
      <c r="KBJ31" s="452"/>
      <c r="KBK31" s="452"/>
      <c r="KBL31" s="452"/>
      <c r="KBM31" s="452"/>
      <c r="KBN31" s="452"/>
      <c r="KBO31" s="452"/>
      <c r="KBP31" s="452"/>
      <c r="KBQ31" s="452"/>
      <c r="KBR31" s="452"/>
      <c r="KBS31" s="452"/>
      <c r="KBT31" s="452"/>
      <c r="KBU31" s="452"/>
      <c r="KBV31" s="452"/>
      <c r="KBW31" s="452"/>
      <c r="KBX31" s="452"/>
      <c r="KBY31" s="452"/>
      <c r="KBZ31" s="452"/>
      <c r="KCA31" s="452"/>
      <c r="KCB31" s="452"/>
      <c r="KCC31" s="452"/>
      <c r="KCD31" s="452"/>
      <c r="KCE31" s="452"/>
      <c r="KCF31" s="452"/>
      <c r="KCG31" s="452"/>
      <c r="KCH31" s="452"/>
      <c r="KCI31" s="452"/>
      <c r="KCJ31" s="452"/>
      <c r="KCK31" s="452"/>
      <c r="KCL31" s="452"/>
      <c r="KCM31" s="452"/>
      <c r="KCN31" s="452"/>
      <c r="KCO31" s="452"/>
      <c r="KCP31" s="452"/>
      <c r="KCQ31" s="452"/>
      <c r="KCR31" s="452"/>
      <c r="KCS31" s="452"/>
      <c r="KCT31" s="452"/>
      <c r="KCU31" s="452"/>
      <c r="KCV31" s="452"/>
      <c r="KCW31" s="452"/>
      <c r="KCX31" s="452"/>
      <c r="KCY31" s="452"/>
      <c r="KCZ31" s="452"/>
      <c r="KDA31" s="452"/>
      <c r="KDB31" s="452"/>
      <c r="KDC31" s="452"/>
      <c r="KDD31" s="452"/>
      <c r="KDE31" s="452"/>
      <c r="KDF31" s="452"/>
      <c r="KDG31" s="452"/>
      <c r="KDH31" s="452"/>
      <c r="KDI31" s="452"/>
      <c r="KDJ31" s="452"/>
      <c r="KDK31" s="452"/>
      <c r="KDL31" s="452"/>
      <c r="KDM31" s="452"/>
      <c r="KDN31" s="452"/>
      <c r="KDO31" s="452"/>
      <c r="KDP31" s="452"/>
      <c r="KDQ31" s="452"/>
      <c r="KDR31" s="452"/>
      <c r="KDS31" s="452"/>
      <c r="KDT31" s="452"/>
      <c r="KDU31" s="452"/>
      <c r="KDV31" s="452"/>
      <c r="KDW31" s="452"/>
      <c r="KDX31" s="452"/>
      <c r="KDY31" s="452"/>
      <c r="KDZ31" s="452"/>
      <c r="KEA31" s="452"/>
      <c r="KEB31" s="452"/>
      <c r="KEC31" s="452"/>
      <c r="KED31" s="452"/>
      <c r="KEE31" s="452"/>
      <c r="KEF31" s="452"/>
      <c r="KEG31" s="452"/>
      <c r="KEH31" s="452"/>
      <c r="KEI31" s="452"/>
      <c r="KEJ31" s="452"/>
      <c r="KEK31" s="452"/>
      <c r="KEL31" s="452"/>
      <c r="KEM31" s="452"/>
      <c r="KEN31" s="452"/>
      <c r="KEO31" s="452"/>
      <c r="KEP31" s="452"/>
      <c r="KEQ31" s="452"/>
      <c r="KER31" s="452"/>
      <c r="KES31" s="452"/>
      <c r="KET31" s="452"/>
      <c r="KEU31" s="452"/>
      <c r="KEV31" s="452"/>
      <c r="KEW31" s="452"/>
      <c r="KEX31" s="452"/>
      <c r="KEY31" s="452"/>
      <c r="KEZ31" s="452"/>
      <c r="KFA31" s="452"/>
      <c r="KFB31" s="452"/>
      <c r="KFC31" s="452"/>
      <c r="KFD31" s="452"/>
      <c r="KFE31" s="452"/>
      <c r="KFF31" s="452"/>
      <c r="KFG31" s="452"/>
      <c r="KFH31" s="452"/>
      <c r="KFI31" s="452"/>
      <c r="KFJ31" s="452"/>
      <c r="KFK31" s="452"/>
      <c r="KFL31" s="452"/>
      <c r="KFM31" s="452"/>
      <c r="KFN31" s="452"/>
      <c r="KFO31" s="452"/>
      <c r="KFP31" s="452"/>
      <c r="KFQ31" s="452"/>
      <c r="KFR31" s="452"/>
      <c r="KFS31" s="452"/>
      <c r="KFT31" s="452"/>
      <c r="KFU31" s="452"/>
      <c r="KFV31" s="452"/>
      <c r="KFW31" s="452"/>
      <c r="KFX31" s="452"/>
      <c r="KFY31" s="452"/>
      <c r="KFZ31" s="452"/>
      <c r="KGA31" s="452"/>
      <c r="KGB31" s="452"/>
      <c r="KGC31" s="452"/>
      <c r="KGD31" s="452"/>
      <c r="KGE31" s="452"/>
      <c r="KGF31" s="452"/>
      <c r="KGG31" s="452"/>
      <c r="KGH31" s="452"/>
      <c r="KGI31" s="452"/>
      <c r="KGJ31" s="452"/>
      <c r="KGK31" s="452"/>
      <c r="KGL31" s="452"/>
      <c r="KGM31" s="452"/>
      <c r="KGN31" s="452"/>
      <c r="KGO31" s="452"/>
      <c r="KGP31" s="452"/>
      <c r="KGQ31" s="452"/>
      <c r="KGR31" s="452"/>
      <c r="KGS31" s="452"/>
      <c r="KGT31" s="452"/>
      <c r="KGU31" s="452"/>
      <c r="KGV31" s="452"/>
      <c r="KGW31" s="452"/>
      <c r="KGX31" s="452"/>
      <c r="KGY31" s="452"/>
      <c r="KGZ31" s="452"/>
      <c r="KHA31" s="452"/>
      <c r="KHB31" s="452"/>
      <c r="KHC31" s="452"/>
      <c r="KHD31" s="452"/>
      <c r="KHE31" s="452"/>
      <c r="KHF31" s="452"/>
      <c r="KHG31" s="452"/>
      <c r="KHH31" s="452"/>
      <c r="KHI31" s="452"/>
      <c r="KHJ31" s="452"/>
      <c r="KHK31" s="452"/>
      <c r="KHL31" s="452"/>
      <c r="KHM31" s="452"/>
      <c r="KHN31" s="452"/>
      <c r="KHO31" s="452"/>
      <c r="KHP31" s="452"/>
      <c r="KHQ31" s="452"/>
      <c r="KHR31" s="452"/>
      <c r="KHS31" s="452"/>
      <c r="KHT31" s="452"/>
      <c r="KHU31" s="452"/>
      <c r="KHV31" s="452"/>
      <c r="KHW31" s="452"/>
      <c r="KHX31" s="452"/>
      <c r="KHY31" s="452"/>
      <c r="KHZ31" s="452"/>
      <c r="KIA31" s="452"/>
      <c r="KIB31" s="452"/>
      <c r="KIC31" s="452"/>
      <c r="KID31" s="452"/>
      <c r="KIE31" s="452"/>
      <c r="KIF31" s="452"/>
      <c r="KIG31" s="452"/>
      <c r="KIH31" s="452"/>
      <c r="KII31" s="452"/>
      <c r="KIJ31" s="452"/>
      <c r="KIK31" s="452"/>
      <c r="KIL31" s="452"/>
      <c r="KIM31" s="452"/>
      <c r="KIN31" s="452"/>
      <c r="KIO31" s="452"/>
      <c r="KIP31" s="452"/>
      <c r="KIQ31" s="452"/>
      <c r="KIR31" s="452"/>
      <c r="KIS31" s="452"/>
      <c r="KIT31" s="452"/>
      <c r="KIU31" s="452"/>
      <c r="KIV31" s="452"/>
      <c r="KIW31" s="452"/>
      <c r="KIX31" s="452"/>
      <c r="KIY31" s="452"/>
      <c r="KIZ31" s="452"/>
      <c r="KJA31" s="452"/>
      <c r="KJB31" s="452"/>
      <c r="KJC31" s="452"/>
      <c r="KJD31" s="452"/>
      <c r="KJE31" s="452"/>
      <c r="KJF31" s="452"/>
      <c r="KJG31" s="452"/>
      <c r="KJH31" s="452"/>
      <c r="KJI31" s="452"/>
      <c r="KJJ31" s="452"/>
      <c r="KJK31" s="452"/>
      <c r="KJL31" s="452"/>
      <c r="KJM31" s="452"/>
      <c r="KJN31" s="452"/>
      <c r="KJO31" s="452"/>
      <c r="KJP31" s="452"/>
      <c r="KJQ31" s="452"/>
      <c r="KJR31" s="452"/>
      <c r="KJS31" s="452"/>
      <c r="KJT31" s="452"/>
      <c r="KJU31" s="452"/>
      <c r="KJV31" s="452"/>
      <c r="KJW31" s="452"/>
      <c r="KJX31" s="452"/>
      <c r="KJY31" s="452"/>
      <c r="KJZ31" s="452"/>
      <c r="KKA31" s="452"/>
      <c r="KKB31" s="452"/>
      <c r="KKC31" s="452"/>
      <c r="KKD31" s="452"/>
      <c r="KKE31" s="452"/>
      <c r="KKF31" s="452"/>
      <c r="KKG31" s="452"/>
      <c r="KKH31" s="452"/>
      <c r="KKI31" s="452"/>
      <c r="KKJ31" s="452"/>
      <c r="KKK31" s="452"/>
      <c r="KKL31" s="452"/>
      <c r="KKM31" s="452"/>
      <c r="KKN31" s="452"/>
      <c r="KKO31" s="452"/>
      <c r="KKP31" s="452"/>
      <c r="KKQ31" s="452"/>
      <c r="KKR31" s="452"/>
      <c r="KKS31" s="452"/>
      <c r="KKT31" s="452"/>
      <c r="KKU31" s="452"/>
      <c r="KKV31" s="452"/>
      <c r="KKW31" s="452"/>
      <c r="KKX31" s="452"/>
      <c r="KKY31" s="452"/>
      <c r="KKZ31" s="452"/>
      <c r="KLA31" s="452"/>
      <c r="KLB31" s="452"/>
      <c r="KLC31" s="452"/>
      <c r="KLD31" s="452"/>
      <c r="KLE31" s="452"/>
      <c r="KLF31" s="452"/>
      <c r="KLG31" s="452"/>
      <c r="KLH31" s="452"/>
      <c r="KLI31" s="452"/>
      <c r="KLJ31" s="452"/>
      <c r="KLK31" s="452"/>
      <c r="KLL31" s="452"/>
      <c r="KLM31" s="452"/>
      <c r="KLN31" s="452"/>
      <c r="KLO31" s="452"/>
      <c r="KLP31" s="452"/>
      <c r="KLQ31" s="452"/>
      <c r="KLR31" s="452"/>
      <c r="KLS31" s="452"/>
      <c r="KLT31" s="452"/>
      <c r="KLU31" s="452"/>
      <c r="KLV31" s="452"/>
      <c r="KLW31" s="452"/>
      <c r="KLX31" s="452"/>
      <c r="KLY31" s="452"/>
      <c r="KLZ31" s="452"/>
      <c r="KMA31" s="452"/>
      <c r="KMB31" s="452"/>
      <c r="KMC31" s="452"/>
      <c r="KMD31" s="452"/>
      <c r="KME31" s="452"/>
      <c r="KMF31" s="452"/>
      <c r="KMG31" s="452"/>
      <c r="KMH31" s="452"/>
      <c r="KMI31" s="452"/>
      <c r="KMJ31" s="452"/>
      <c r="KMK31" s="452"/>
      <c r="KML31" s="452"/>
      <c r="KMM31" s="452"/>
      <c r="KMN31" s="452"/>
      <c r="KMO31" s="452"/>
      <c r="KMP31" s="452"/>
      <c r="KMQ31" s="452"/>
      <c r="KMR31" s="452"/>
      <c r="KMS31" s="452"/>
      <c r="KMT31" s="452"/>
      <c r="KMU31" s="452"/>
      <c r="KMV31" s="452"/>
      <c r="KMW31" s="452"/>
      <c r="KMX31" s="452"/>
      <c r="KMY31" s="452"/>
      <c r="KMZ31" s="452"/>
      <c r="KNA31" s="452"/>
      <c r="KNB31" s="452"/>
      <c r="KNC31" s="452"/>
      <c r="KND31" s="452"/>
      <c r="KNE31" s="452"/>
      <c r="KNF31" s="452"/>
      <c r="KNG31" s="452"/>
      <c r="KNH31" s="452"/>
      <c r="KNI31" s="452"/>
      <c r="KNJ31" s="452"/>
      <c r="KNK31" s="452"/>
      <c r="KNL31" s="452"/>
      <c r="KNM31" s="452"/>
      <c r="KNN31" s="452"/>
      <c r="KNO31" s="452"/>
      <c r="KNP31" s="452"/>
      <c r="KNQ31" s="452"/>
      <c r="KNR31" s="452"/>
      <c r="KNS31" s="452"/>
      <c r="KNT31" s="452"/>
      <c r="KNU31" s="452"/>
      <c r="KNV31" s="452"/>
      <c r="KNW31" s="452"/>
      <c r="KNX31" s="452"/>
      <c r="KNY31" s="452"/>
      <c r="KNZ31" s="452"/>
      <c r="KOA31" s="452"/>
      <c r="KOB31" s="452"/>
      <c r="KOC31" s="452"/>
      <c r="KOD31" s="452"/>
      <c r="KOE31" s="452"/>
      <c r="KOF31" s="452"/>
      <c r="KOG31" s="452"/>
      <c r="KOH31" s="452"/>
      <c r="KOI31" s="452"/>
      <c r="KOJ31" s="452"/>
      <c r="KOK31" s="452"/>
      <c r="KOL31" s="452"/>
      <c r="KOM31" s="452"/>
      <c r="KON31" s="452"/>
      <c r="KOO31" s="452"/>
      <c r="KOP31" s="452"/>
      <c r="KOQ31" s="452"/>
      <c r="KOR31" s="452"/>
      <c r="KOS31" s="452"/>
      <c r="KOT31" s="452"/>
      <c r="KOU31" s="452"/>
      <c r="KOV31" s="452"/>
      <c r="KOW31" s="452"/>
      <c r="KOX31" s="452"/>
      <c r="KOY31" s="452"/>
      <c r="KOZ31" s="452"/>
      <c r="KPA31" s="452"/>
      <c r="KPB31" s="452"/>
      <c r="KPC31" s="452"/>
      <c r="KPD31" s="452"/>
      <c r="KPE31" s="452"/>
      <c r="KPF31" s="452"/>
      <c r="KPG31" s="452"/>
      <c r="KPH31" s="452"/>
      <c r="KPI31" s="452"/>
      <c r="KPJ31" s="452"/>
      <c r="KPK31" s="452"/>
      <c r="KPL31" s="452"/>
      <c r="KPM31" s="452"/>
      <c r="KPN31" s="452"/>
      <c r="KPO31" s="452"/>
      <c r="KPP31" s="452"/>
      <c r="KPQ31" s="452"/>
      <c r="KPR31" s="452"/>
      <c r="KPS31" s="452"/>
      <c r="KPT31" s="452"/>
      <c r="KPU31" s="452"/>
      <c r="KPV31" s="452"/>
      <c r="KPW31" s="452"/>
      <c r="KPX31" s="452"/>
      <c r="KPY31" s="452"/>
      <c r="KPZ31" s="452"/>
      <c r="KQA31" s="452"/>
      <c r="KQB31" s="452"/>
      <c r="KQC31" s="452"/>
      <c r="KQD31" s="452"/>
      <c r="KQE31" s="452"/>
      <c r="KQF31" s="452"/>
      <c r="KQG31" s="452"/>
      <c r="KQH31" s="452"/>
      <c r="KQI31" s="452"/>
      <c r="KQJ31" s="452"/>
      <c r="KQK31" s="452"/>
      <c r="KQL31" s="452"/>
      <c r="KQM31" s="452"/>
      <c r="KQN31" s="452"/>
      <c r="KQO31" s="452"/>
      <c r="KQP31" s="452"/>
      <c r="KQQ31" s="452"/>
      <c r="KQR31" s="452"/>
      <c r="KQS31" s="452"/>
      <c r="KQT31" s="452"/>
      <c r="KQU31" s="452"/>
      <c r="KQV31" s="452"/>
      <c r="KQW31" s="452"/>
      <c r="KQX31" s="452"/>
      <c r="KQY31" s="452"/>
      <c r="KQZ31" s="452"/>
      <c r="KRA31" s="452"/>
      <c r="KRB31" s="452"/>
      <c r="KRC31" s="452"/>
      <c r="KRD31" s="452"/>
      <c r="KRE31" s="452"/>
      <c r="KRF31" s="452"/>
      <c r="KRG31" s="452"/>
      <c r="KRH31" s="452"/>
      <c r="KRI31" s="452"/>
      <c r="KRJ31" s="452"/>
      <c r="KRK31" s="452"/>
      <c r="KRL31" s="452"/>
      <c r="KRM31" s="452"/>
      <c r="KRN31" s="452"/>
      <c r="KRO31" s="452"/>
      <c r="KRP31" s="452"/>
      <c r="KRQ31" s="452"/>
      <c r="KRR31" s="452"/>
      <c r="KRS31" s="452"/>
      <c r="KRT31" s="452"/>
      <c r="KRU31" s="452"/>
      <c r="KRV31" s="452"/>
      <c r="KRW31" s="452"/>
      <c r="KRX31" s="452"/>
      <c r="KRY31" s="452"/>
      <c r="KRZ31" s="452"/>
      <c r="KSA31" s="452"/>
      <c r="KSB31" s="452"/>
      <c r="KSC31" s="452"/>
      <c r="KSD31" s="452"/>
      <c r="KSE31" s="452"/>
      <c r="KSF31" s="452"/>
      <c r="KSG31" s="452"/>
      <c r="KSH31" s="452"/>
      <c r="KSI31" s="452"/>
      <c r="KSJ31" s="452"/>
      <c r="KSK31" s="452"/>
      <c r="KSL31" s="452"/>
      <c r="KSM31" s="452"/>
      <c r="KSN31" s="452"/>
      <c r="KSO31" s="452"/>
      <c r="KSP31" s="452"/>
      <c r="KSQ31" s="452"/>
      <c r="KSR31" s="452"/>
      <c r="KSS31" s="452"/>
      <c r="KST31" s="452"/>
      <c r="KSU31" s="452"/>
      <c r="KSV31" s="452"/>
      <c r="KSW31" s="452"/>
      <c r="KSX31" s="452"/>
      <c r="KSY31" s="452"/>
      <c r="KSZ31" s="452"/>
      <c r="KTA31" s="452"/>
      <c r="KTB31" s="452"/>
      <c r="KTC31" s="452"/>
      <c r="KTD31" s="452"/>
      <c r="KTE31" s="452"/>
      <c r="KTF31" s="452"/>
      <c r="KTG31" s="452"/>
      <c r="KTH31" s="452"/>
      <c r="KTI31" s="452"/>
      <c r="KTJ31" s="452"/>
      <c r="KTK31" s="452"/>
      <c r="KTL31" s="452"/>
      <c r="KTM31" s="452"/>
      <c r="KTN31" s="452"/>
      <c r="KTO31" s="452"/>
      <c r="KTP31" s="452"/>
      <c r="KTQ31" s="452"/>
      <c r="KTR31" s="452"/>
      <c r="KTS31" s="452"/>
      <c r="KTT31" s="452"/>
      <c r="KTU31" s="452"/>
      <c r="KTV31" s="452"/>
      <c r="KTW31" s="452"/>
      <c r="KTX31" s="452"/>
      <c r="KTY31" s="452"/>
      <c r="KTZ31" s="452"/>
      <c r="KUA31" s="452"/>
      <c r="KUB31" s="452"/>
      <c r="KUC31" s="452"/>
      <c r="KUD31" s="452"/>
      <c r="KUE31" s="452"/>
      <c r="KUF31" s="452"/>
      <c r="KUG31" s="452"/>
      <c r="KUH31" s="452"/>
      <c r="KUI31" s="452"/>
      <c r="KUJ31" s="452"/>
      <c r="KUK31" s="452"/>
      <c r="KUL31" s="452"/>
      <c r="KUM31" s="452"/>
      <c r="KUN31" s="452"/>
      <c r="KUO31" s="452"/>
      <c r="KUP31" s="452"/>
      <c r="KUQ31" s="452"/>
      <c r="KUR31" s="452"/>
      <c r="KUS31" s="452"/>
      <c r="KUT31" s="452"/>
      <c r="KUU31" s="452"/>
      <c r="KUV31" s="452"/>
      <c r="KUW31" s="452"/>
      <c r="KUX31" s="452"/>
      <c r="KUY31" s="452"/>
      <c r="KUZ31" s="452"/>
      <c r="KVA31" s="452"/>
      <c r="KVB31" s="452"/>
      <c r="KVC31" s="452"/>
      <c r="KVD31" s="452"/>
      <c r="KVE31" s="452"/>
      <c r="KVF31" s="452"/>
      <c r="KVG31" s="452"/>
      <c r="KVH31" s="452"/>
      <c r="KVI31" s="452"/>
      <c r="KVJ31" s="452"/>
      <c r="KVK31" s="452"/>
      <c r="KVL31" s="452"/>
      <c r="KVM31" s="452"/>
      <c r="KVN31" s="452"/>
      <c r="KVO31" s="452"/>
      <c r="KVP31" s="452"/>
      <c r="KVQ31" s="452"/>
      <c r="KVR31" s="452"/>
      <c r="KVS31" s="452"/>
      <c r="KVT31" s="452"/>
      <c r="KVU31" s="452"/>
      <c r="KVV31" s="452"/>
      <c r="KVW31" s="452"/>
      <c r="KVX31" s="452"/>
      <c r="KVY31" s="452"/>
      <c r="KVZ31" s="452"/>
      <c r="KWA31" s="452"/>
      <c r="KWB31" s="452"/>
      <c r="KWC31" s="452"/>
      <c r="KWD31" s="452"/>
      <c r="KWE31" s="452"/>
      <c r="KWF31" s="452"/>
      <c r="KWG31" s="452"/>
      <c r="KWH31" s="452"/>
      <c r="KWI31" s="452"/>
      <c r="KWJ31" s="452"/>
      <c r="KWK31" s="452"/>
      <c r="KWL31" s="452"/>
      <c r="KWM31" s="452"/>
      <c r="KWN31" s="452"/>
      <c r="KWO31" s="452"/>
      <c r="KWP31" s="452"/>
      <c r="KWQ31" s="452"/>
      <c r="KWR31" s="452"/>
      <c r="KWS31" s="452"/>
      <c r="KWT31" s="452"/>
      <c r="KWU31" s="452"/>
      <c r="KWV31" s="452"/>
      <c r="KWW31" s="452"/>
      <c r="KWX31" s="452"/>
      <c r="KWY31" s="452"/>
      <c r="KWZ31" s="452"/>
      <c r="KXA31" s="452"/>
      <c r="KXB31" s="452"/>
      <c r="KXC31" s="452"/>
      <c r="KXD31" s="452"/>
      <c r="KXE31" s="452"/>
      <c r="KXF31" s="452"/>
      <c r="KXG31" s="452"/>
      <c r="KXH31" s="452"/>
      <c r="KXI31" s="452"/>
      <c r="KXJ31" s="452"/>
      <c r="KXK31" s="452"/>
      <c r="KXL31" s="452"/>
      <c r="KXM31" s="452"/>
      <c r="KXN31" s="452"/>
      <c r="KXO31" s="452"/>
      <c r="KXP31" s="452"/>
      <c r="KXQ31" s="452"/>
      <c r="KXR31" s="452"/>
      <c r="KXS31" s="452"/>
      <c r="KXT31" s="452"/>
      <c r="KXU31" s="452"/>
      <c r="KXV31" s="452"/>
      <c r="KXW31" s="452"/>
      <c r="KXX31" s="452"/>
      <c r="KXY31" s="452"/>
      <c r="KXZ31" s="452"/>
      <c r="KYA31" s="452"/>
      <c r="KYB31" s="452"/>
      <c r="KYC31" s="452"/>
      <c r="KYD31" s="452"/>
      <c r="KYE31" s="452"/>
      <c r="KYF31" s="452"/>
      <c r="KYG31" s="452"/>
      <c r="KYH31" s="452"/>
      <c r="KYI31" s="452"/>
      <c r="KYJ31" s="452"/>
      <c r="KYK31" s="452"/>
      <c r="KYL31" s="452"/>
      <c r="KYM31" s="452"/>
      <c r="KYN31" s="452"/>
      <c r="KYO31" s="452"/>
      <c r="KYP31" s="452"/>
      <c r="KYQ31" s="452"/>
      <c r="KYR31" s="452"/>
      <c r="KYS31" s="452"/>
      <c r="KYT31" s="452"/>
      <c r="KYU31" s="452"/>
      <c r="KYV31" s="452"/>
      <c r="KYW31" s="452"/>
      <c r="KYX31" s="452"/>
      <c r="KYY31" s="452"/>
      <c r="KYZ31" s="452"/>
      <c r="KZA31" s="452"/>
      <c r="KZB31" s="452"/>
      <c r="KZC31" s="452"/>
      <c r="KZD31" s="452"/>
      <c r="KZE31" s="452"/>
      <c r="KZF31" s="452"/>
      <c r="KZG31" s="452"/>
      <c r="KZH31" s="452"/>
      <c r="KZI31" s="452"/>
      <c r="KZJ31" s="452"/>
      <c r="KZK31" s="452"/>
      <c r="KZL31" s="452"/>
      <c r="KZM31" s="452"/>
      <c r="KZN31" s="452"/>
      <c r="KZO31" s="452"/>
      <c r="KZP31" s="452"/>
      <c r="KZQ31" s="452"/>
      <c r="KZR31" s="452"/>
      <c r="KZS31" s="452"/>
      <c r="KZT31" s="452"/>
      <c r="KZU31" s="452"/>
      <c r="KZV31" s="452"/>
      <c r="KZW31" s="452"/>
      <c r="KZX31" s="452"/>
      <c r="KZY31" s="452"/>
      <c r="KZZ31" s="452"/>
      <c r="LAA31" s="452"/>
      <c r="LAB31" s="452"/>
      <c r="LAC31" s="452"/>
      <c r="LAD31" s="452"/>
      <c r="LAE31" s="452"/>
      <c r="LAF31" s="452"/>
      <c r="LAG31" s="452"/>
      <c r="LAH31" s="452"/>
      <c r="LAI31" s="452"/>
      <c r="LAJ31" s="452"/>
      <c r="LAK31" s="452"/>
      <c r="LAL31" s="452"/>
      <c r="LAM31" s="452"/>
      <c r="LAN31" s="452"/>
      <c r="LAO31" s="452"/>
      <c r="LAP31" s="452"/>
      <c r="LAQ31" s="452"/>
      <c r="LAR31" s="452"/>
      <c r="LAS31" s="452"/>
      <c r="LAT31" s="452"/>
      <c r="LAU31" s="452"/>
      <c r="LAV31" s="452"/>
      <c r="LAW31" s="452"/>
      <c r="LAX31" s="452"/>
      <c r="LAY31" s="452"/>
      <c r="LAZ31" s="452"/>
      <c r="LBA31" s="452"/>
      <c r="LBB31" s="452"/>
      <c r="LBC31" s="452"/>
      <c r="LBD31" s="452"/>
      <c r="LBE31" s="452"/>
      <c r="LBF31" s="452"/>
      <c r="LBG31" s="452"/>
      <c r="LBH31" s="452"/>
      <c r="LBI31" s="452"/>
      <c r="LBJ31" s="452"/>
      <c r="LBK31" s="452"/>
      <c r="LBL31" s="452"/>
      <c r="LBM31" s="452"/>
      <c r="LBN31" s="452"/>
      <c r="LBO31" s="452"/>
      <c r="LBP31" s="452"/>
      <c r="LBQ31" s="452"/>
      <c r="LBR31" s="452"/>
      <c r="LBS31" s="452"/>
      <c r="LBT31" s="452"/>
      <c r="LBU31" s="452"/>
      <c r="LBV31" s="452"/>
      <c r="LBW31" s="452"/>
      <c r="LBX31" s="452"/>
      <c r="LBY31" s="452"/>
      <c r="LBZ31" s="452"/>
      <c r="LCA31" s="452"/>
      <c r="LCB31" s="452"/>
      <c r="LCC31" s="452"/>
      <c r="LCD31" s="452"/>
      <c r="LCE31" s="452"/>
      <c r="LCF31" s="452"/>
      <c r="LCG31" s="452"/>
      <c r="LCH31" s="452"/>
      <c r="LCI31" s="452"/>
      <c r="LCJ31" s="452"/>
      <c r="LCK31" s="452"/>
      <c r="LCL31" s="452"/>
      <c r="LCM31" s="452"/>
      <c r="LCN31" s="452"/>
      <c r="LCO31" s="452"/>
      <c r="LCP31" s="452"/>
      <c r="LCQ31" s="452"/>
      <c r="LCR31" s="452"/>
      <c r="LCS31" s="452"/>
      <c r="LCT31" s="452"/>
      <c r="LCU31" s="452"/>
      <c r="LCV31" s="452"/>
      <c r="LCW31" s="452"/>
      <c r="LCX31" s="452"/>
      <c r="LCY31" s="452"/>
      <c r="LCZ31" s="452"/>
      <c r="LDA31" s="452"/>
      <c r="LDB31" s="452"/>
      <c r="LDC31" s="452"/>
      <c r="LDD31" s="452"/>
      <c r="LDE31" s="452"/>
      <c r="LDF31" s="452"/>
      <c r="LDG31" s="452"/>
      <c r="LDH31" s="452"/>
      <c r="LDI31" s="452"/>
      <c r="LDJ31" s="452"/>
      <c r="LDK31" s="452"/>
      <c r="LDL31" s="452"/>
      <c r="LDM31" s="452"/>
      <c r="LDN31" s="452"/>
      <c r="LDO31" s="452"/>
      <c r="LDP31" s="452"/>
      <c r="LDQ31" s="452"/>
      <c r="LDR31" s="452"/>
      <c r="LDS31" s="452"/>
      <c r="LDT31" s="452"/>
      <c r="LDU31" s="452"/>
      <c r="LDV31" s="452"/>
      <c r="LDW31" s="452"/>
      <c r="LDX31" s="452"/>
      <c r="LDY31" s="452"/>
      <c r="LDZ31" s="452"/>
      <c r="LEA31" s="452"/>
      <c r="LEB31" s="452"/>
      <c r="LEC31" s="452"/>
      <c r="LED31" s="452"/>
      <c r="LEE31" s="452"/>
      <c r="LEF31" s="452"/>
      <c r="LEG31" s="452"/>
      <c r="LEH31" s="452"/>
      <c r="LEI31" s="452"/>
      <c r="LEJ31" s="452"/>
      <c r="LEK31" s="452"/>
      <c r="LEL31" s="452"/>
      <c r="LEM31" s="452"/>
      <c r="LEN31" s="452"/>
      <c r="LEO31" s="452"/>
      <c r="LEP31" s="452"/>
      <c r="LEQ31" s="452"/>
      <c r="LER31" s="452"/>
      <c r="LES31" s="452"/>
      <c r="LET31" s="452"/>
      <c r="LEU31" s="452"/>
      <c r="LEV31" s="452"/>
      <c r="LEW31" s="452"/>
      <c r="LEX31" s="452"/>
      <c r="LEY31" s="452"/>
      <c r="LEZ31" s="452"/>
      <c r="LFA31" s="452"/>
      <c r="LFB31" s="452"/>
      <c r="LFC31" s="452"/>
      <c r="LFD31" s="452"/>
      <c r="LFE31" s="452"/>
      <c r="LFF31" s="452"/>
      <c r="LFG31" s="452"/>
      <c r="LFH31" s="452"/>
      <c r="LFI31" s="452"/>
      <c r="LFJ31" s="452"/>
      <c r="LFK31" s="452"/>
      <c r="LFL31" s="452"/>
      <c r="LFM31" s="452"/>
      <c r="LFN31" s="452"/>
      <c r="LFO31" s="452"/>
      <c r="LFP31" s="452"/>
      <c r="LFQ31" s="452"/>
      <c r="LFR31" s="452"/>
      <c r="LFS31" s="452"/>
      <c r="LFT31" s="452"/>
      <c r="LFU31" s="452"/>
      <c r="LFV31" s="452"/>
      <c r="LFW31" s="452"/>
      <c r="LFX31" s="452"/>
      <c r="LFY31" s="452"/>
      <c r="LFZ31" s="452"/>
      <c r="LGA31" s="452"/>
      <c r="LGB31" s="452"/>
      <c r="LGC31" s="452"/>
      <c r="LGD31" s="452"/>
      <c r="LGE31" s="452"/>
      <c r="LGF31" s="452"/>
      <c r="LGG31" s="452"/>
      <c r="LGH31" s="452"/>
      <c r="LGI31" s="452"/>
      <c r="LGJ31" s="452"/>
      <c r="LGK31" s="452"/>
      <c r="LGL31" s="452"/>
      <c r="LGM31" s="452"/>
      <c r="LGN31" s="452"/>
      <c r="LGO31" s="452"/>
      <c r="LGP31" s="452"/>
      <c r="LGQ31" s="452"/>
      <c r="LGR31" s="452"/>
      <c r="LGS31" s="452"/>
      <c r="LGT31" s="452"/>
      <c r="LGU31" s="452"/>
      <c r="LGV31" s="452"/>
      <c r="LGW31" s="452"/>
      <c r="LGX31" s="452"/>
      <c r="LGY31" s="452"/>
      <c r="LGZ31" s="452"/>
      <c r="LHA31" s="452"/>
      <c r="LHB31" s="452"/>
      <c r="LHC31" s="452"/>
      <c r="LHD31" s="452"/>
      <c r="LHE31" s="452"/>
      <c r="LHF31" s="452"/>
      <c r="LHG31" s="452"/>
      <c r="LHH31" s="452"/>
      <c r="LHI31" s="452"/>
      <c r="LHJ31" s="452"/>
      <c r="LHK31" s="452"/>
      <c r="LHL31" s="452"/>
      <c r="LHM31" s="452"/>
      <c r="LHN31" s="452"/>
      <c r="LHO31" s="452"/>
      <c r="LHP31" s="452"/>
      <c r="LHQ31" s="452"/>
      <c r="LHR31" s="452"/>
      <c r="LHS31" s="452"/>
      <c r="LHT31" s="452"/>
      <c r="LHU31" s="452"/>
      <c r="LHV31" s="452"/>
      <c r="LHW31" s="452"/>
      <c r="LHX31" s="452"/>
      <c r="LHY31" s="452"/>
      <c r="LHZ31" s="452"/>
      <c r="LIA31" s="452"/>
      <c r="LIB31" s="452"/>
      <c r="LIC31" s="452"/>
      <c r="LID31" s="452"/>
      <c r="LIE31" s="452"/>
      <c r="LIF31" s="452"/>
      <c r="LIG31" s="452"/>
      <c r="LIH31" s="452"/>
      <c r="LII31" s="452"/>
      <c r="LIJ31" s="452"/>
      <c r="LIK31" s="452"/>
      <c r="LIL31" s="452"/>
      <c r="LIM31" s="452"/>
      <c r="LIN31" s="452"/>
      <c r="LIO31" s="452"/>
      <c r="LIP31" s="452"/>
      <c r="LIQ31" s="452"/>
      <c r="LIR31" s="452"/>
      <c r="LIS31" s="452"/>
      <c r="LIT31" s="452"/>
      <c r="LIU31" s="452"/>
      <c r="LIV31" s="452"/>
      <c r="LIW31" s="452"/>
      <c r="LIX31" s="452"/>
      <c r="LIY31" s="452"/>
      <c r="LIZ31" s="452"/>
      <c r="LJA31" s="452"/>
      <c r="LJB31" s="452"/>
      <c r="LJC31" s="452"/>
      <c r="LJD31" s="452"/>
      <c r="LJE31" s="452"/>
      <c r="LJF31" s="452"/>
      <c r="LJG31" s="452"/>
      <c r="LJH31" s="452"/>
      <c r="LJI31" s="452"/>
      <c r="LJJ31" s="452"/>
      <c r="LJK31" s="452"/>
      <c r="LJL31" s="452"/>
      <c r="LJM31" s="452"/>
      <c r="LJN31" s="452"/>
      <c r="LJO31" s="452"/>
      <c r="LJP31" s="452"/>
      <c r="LJQ31" s="452"/>
      <c r="LJR31" s="452"/>
      <c r="LJS31" s="452"/>
      <c r="LJT31" s="452"/>
      <c r="LJU31" s="452"/>
      <c r="LJV31" s="452"/>
      <c r="LJW31" s="452"/>
      <c r="LJX31" s="452"/>
      <c r="LJY31" s="452"/>
      <c r="LJZ31" s="452"/>
      <c r="LKA31" s="452"/>
      <c r="LKB31" s="452"/>
      <c r="LKC31" s="452"/>
      <c r="LKD31" s="452"/>
      <c r="LKE31" s="452"/>
      <c r="LKF31" s="452"/>
      <c r="LKG31" s="452"/>
      <c r="LKH31" s="452"/>
      <c r="LKI31" s="452"/>
      <c r="LKJ31" s="452"/>
      <c r="LKK31" s="452"/>
      <c r="LKL31" s="452"/>
      <c r="LKM31" s="452"/>
      <c r="LKN31" s="452"/>
      <c r="LKO31" s="452"/>
      <c r="LKP31" s="452"/>
      <c r="LKQ31" s="452"/>
      <c r="LKR31" s="452"/>
      <c r="LKS31" s="452"/>
      <c r="LKT31" s="452"/>
      <c r="LKU31" s="452"/>
      <c r="LKV31" s="452"/>
      <c r="LKW31" s="452"/>
      <c r="LKX31" s="452"/>
      <c r="LKY31" s="452"/>
      <c r="LKZ31" s="452"/>
      <c r="LLA31" s="452"/>
      <c r="LLB31" s="452"/>
      <c r="LLC31" s="452"/>
      <c r="LLD31" s="452"/>
      <c r="LLE31" s="452"/>
      <c r="LLF31" s="452"/>
      <c r="LLG31" s="452"/>
      <c r="LLH31" s="452"/>
      <c r="LLI31" s="452"/>
      <c r="LLJ31" s="452"/>
      <c r="LLK31" s="452"/>
      <c r="LLL31" s="452"/>
      <c r="LLM31" s="452"/>
      <c r="LLN31" s="452"/>
      <c r="LLO31" s="452"/>
      <c r="LLP31" s="452"/>
      <c r="LLQ31" s="452"/>
      <c r="LLR31" s="452"/>
      <c r="LLS31" s="452"/>
      <c r="LLT31" s="452"/>
      <c r="LLU31" s="452"/>
      <c r="LLV31" s="452"/>
      <c r="LLW31" s="452"/>
      <c r="LLX31" s="452"/>
      <c r="LLY31" s="452"/>
      <c r="LLZ31" s="452"/>
      <c r="LMA31" s="452"/>
      <c r="LMB31" s="452"/>
      <c r="LMC31" s="452"/>
      <c r="LMD31" s="452"/>
      <c r="LME31" s="452"/>
      <c r="LMF31" s="452"/>
      <c r="LMG31" s="452"/>
      <c r="LMH31" s="452"/>
      <c r="LMI31" s="452"/>
      <c r="LMJ31" s="452"/>
      <c r="LMK31" s="452"/>
      <c r="LML31" s="452"/>
      <c r="LMM31" s="452"/>
      <c r="LMN31" s="452"/>
      <c r="LMO31" s="452"/>
      <c r="LMP31" s="452"/>
      <c r="LMQ31" s="452"/>
      <c r="LMR31" s="452"/>
      <c r="LMS31" s="452"/>
      <c r="LMT31" s="452"/>
      <c r="LMU31" s="452"/>
      <c r="LMV31" s="452"/>
      <c r="LMW31" s="452"/>
      <c r="LMX31" s="452"/>
      <c r="LMY31" s="452"/>
      <c r="LMZ31" s="452"/>
      <c r="LNA31" s="452"/>
      <c r="LNB31" s="452"/>
      <c r="LNC31" s="452"/>
      <c r="LND31" s="452"/>
      <c r="LNE31" s="452"/>
      <c r="LNF31" s="452"/>
      <c r="LNG31" s="452"/>
      <c r="LNH31" s="452"/>
      <c r="LNI31" s="452"/>
      <c r="LNJ31" s="452"/>
      <c r="LNK31" s="452"/>
      <c r="LNL31" s="452"/>
      <c r="LNM31" s="452"/>
      <c r="LNN31" s="452"/>
      <c r="LNO31" s="452"/>
      <c r="LNP31" s="452"/>
      <c r="LNQ31" s="452"/>
      <c r="LNR31" s="452"/>
      <c r="LNS31" s="452"/>
      <c r="LNT31" s="452"/>
      <c r="LNU31" s="452"/>
      <c r="LNV31" s="452"/>
      <c r="LNW31" s="452"/>
      <c r="LNX31" s="452"/>
      <c r="LNY31" s="452"/>
      <c r="LNZ31" s="452"/>
      <c r="LOA31" s="452"/>
      <c r="LOB31" s="452"/>
      <c r="LOC31" s="452"/>
      <c r="LOD31" s="452"/>
      <c r="LOE31" s="452"/>
      <c r="LOF31" s="452"/>
      <c r="LOG31" s="452"/>
      <c r="LOH31" s="452"/>
      <c r="LOI31" s="452"/>
      <c r="LOJ31" s="452"/>
      <c r="LOK31" s="452"/>
      <c r="LOL31" s="452"/>
      <c r="LOM31" s="452"/>
      <c r="LON31" s="452"/>
      <c r="LOO31" s="452"/>
      <c r="LOP31" s="452"/>
      <c r="LOQ31" s="452"/>
      <c r="LOR31" s="452"/>
      <c r="LOS31" s="452"/>
      <c r="LOT31" s="452"/>
      <c r="LOU31" s="452"/>
      <c r="LOV31" s="452"/>
      <c r="LOW31" s="452"/>
      <c r="LOX31" s="452"/>
      <c r="LOY31" s="452"/>
      <c r="LOZ31" s="452"/>
      <c r="LPA31" s="452"/>
      <c r="LPB31" s="452"/>
      <c r="LPC31" s="452"/>
      <c r="LPD31" s="452"/>
      <c r="LPE31" s="452"/>
      <c r="LPF31" s="452"/>
      <c r="LPG31" s="452"/>
      <c r="LPH31" s="452"/>
      <c r="LPI31" s="452"/>
      <c r="LPJ31" s="452"/>
      <c r="LPK31" s="452"/>
      <c r="LPL31" s="452"/>
      <c r="LPM31" s="452"/>
      <c r="LPN31" s="452"/>
      <c r="LPO31" s="452"/>
      <c r="LPP31" s="452"/>
      <c r="LPQ31" s="452"/>
      <c r="LPR31" s="452"/>
      <c r="LPS31" s="452"/>
      <c r="LPT31" s="452"/>
      <c r="LPU31" s="452"/>
      <c r="LPV31" s="452"/>
      <c r="LPW31" s="452"/>
      <c r="LPX31" s="452"/>
      <c r="LPY31" s="452"/>
      <c r="LPZ31" s="452"/>
      <c r="LQA31" s="452"/>
      <c r="LQB31" s="452"/>
      <c r="LQC31" s="452"/>
      <c r="LQD31" s="452"/>
      <c r="LQE31" s="452"/>
      <c r="LQF31" s="452"/>
      <c r="LQG31" s="452"/>
      <c r="LQH31" s="452"/>
      <c r="LQI31" s="452"/>
      <c r="LQJ31" s="452"/>
      <c r="LQK31" s="452"/>
      <c r="LQL31" s="452"/>
      <c r="LQM31" s="452"/>
      <c r="LQN31" s="452"/>
      <c r="LQO31" s="452"/>
      <c r="LQP31" s="452"/>
      <c r="LQQ31" s="452"/>
      <c r="LQR31" s="452"/>
      <c r="LQS31" s="452"/>
      <c r="LQT31" s="452"/>
      <c r="LQU31" s="452"/>
      <c r="LQV31" s="452"/>
      <c r="LQW31" s="452"/>
      <c r="LQX31" s="452"/>
      <c r="LQY31" s="452"/>
      <c r="LQZ31" s="452"/>
      <c r="LRA31" s="452"/>
      <c r="LRB31" s="452"/>
      <c r="LRC31" s="452"/>
      <c r="LRD31" s="452"/>
      <c r="LRE31" s="452"/>
      <c r="LRF31" s="452"/>
      <c r="LRG31" s="452"/>
      <c r="LRH31" s="452"/>
      <c r="LRI31" s="452"/>
      <c r="LRJ31" s="452"/>
      <c r="LRK31" s="452"/>
      <c r="LRL31" s="452"/>
      <c r="LRM31" s="452"/>
      <c r="LRN31" s="452"/>
      <c r="LRO31" s="452"/>
      <c r="LRP31" s="452"/>
      <c r="LRQ31" s="452"/>
      <c r="LRR31" s="452"/>
      <c r="LRS31" s="452"/>
      <c r="LRT31" s="452"/>
      <c r="LRU31" s="452"/>
      <c r="LRV31" s="452"/>
      <c r="LRW31" s="452"/>
      <c r="LRX31" s="452"/>
      <c r="LRY31" s="452"/>
      <c r="LRZ31" s="452"/>
      <c r="LSA31" s="452"/>
      <c r="LSB31" s="452"/>
      <c r="LSC31" s="452"/>
      <c r="LSD31" s="452"/>
      <c r="LSE31" s="452"/>
      <c r="LSF31" s="452"/>
      <c r="LSG31" s="452"/>
      <c r="LSH31" s="452"/>
      <c r="LSI31" s="452"/>
      <c r="LSJ31" s="452"/>
      <c r="LSK31" s="452"/>
      <c r="LSL31" s="452"/>
      <c r="LSM31" s="452"/>
      <c r="LSN31" s="452"/>
      <c r="LSO31" s="452"/>
      <c r="LSP31" s="452"/>
      <c r="LSQ31" s="452"/>
      <c r="LSR31" s="452"/>
      <c r="LSS31" s="452"/>
      <c r="LST31" s="452"/>
      <c r="LSU31" s="452"/>
      <c r="LSV31" s="452"/>
      <c r="LSW31" s="452"/>
      <c r="LSX31" s="452"/>
      <c r="LSY31" s="452"/>
      <c r="LSZ31" s="452"/>
      <c r="LTA31" s="452"/>
      <c r="LTB31" s="452"/>
      <c r="LTC31" s="452"/>
      <c r="LTD31" s="452"/>
      <c r="LTE31" s="452"/>
      <c r="LTF31" s="452"/>
      <c r="LTG31" s="452"/>
      <c r="LTH31" s="452"/>
      <c r="LTI31" s="452"/>
      <c r="LTJ31" s="452"/>
      <c r="LTK31" s="452"/>
      <c r="LTL31" s="452"/>
      <c r="LTM31" s="452"/>
      <c r="LTN31" s="452"/>
      <c r="LTO31" s="452"/>
      <c r="LTP31" s="452"/>
      <c r="LTQ31" s="452"/>
      <c r="LTR31" s="452"/>
      <c r="LTS31" s="452"/>
      <c r="LTT31" s="452"/>
      <c r="LTU31" s="452"/>
      <c r="LTV31" s="452"/>
      <c r="LTW31" s="452"/>
      <c r="LTX31" s="452"/>
      <c r="LTY31" s="452"/>
      <c r="LTZ31" s="452"/>
      <c r="LUA31" s="452"/>
      <c r="LUB31" s="452"/>
      <c r="LUC31" s="452"/>
      <c r="LUD31" s="452"/>
      <c r="LUE31" s="452"/>
      <c r="LUF31" s="452"/>
      <c r="LUG31" s="452"/>
      <c r="LUH31" s="452"/>
      <c r="LUI31" s="452"/>
      <c r="LUJ31" s="452"/>
      <c r="LUK31" s="452"/>
      <c r="LUL31" s="452"/>
      <c r="LUM31" s="452"/>
      <c r="LUN31" s="452"/>
      <c r="LUO31" s="452"/>
      <c r="LUP31" s="452"/>
      <c r="LUQ31" s="452"/>
      <c r="LUR31" s="452"/>
      <c r="LUS31" s="452"/>
      <c r="LUT31" s="452"/>
      <c r="LUU31" s="452"/>
      <c r="LUV31" s="452"/>
      <c r="LUW31" s="452"/>
      <c r="LUX31" s="452"/>
      <c r="LUY31" s="452"/>
      <c r="LUZ31" s="452"/>
      <c r="LVA31" s="452"/>
      <c r="LVB31" s="452"/>
      <c r="LVC31" s="452"/>
      <c r="LVD31" s="452"/>
      <c r="LVE31" s="452"/>
      <c r="LVF31" s="452"/>
      <c r="LVG31" s="452"/>
      <c r="LVH31" s="452"/>
      <c r="LVI31" s="452"/>
      <c r="LVJ31" s="452"/>
      <c r="LVK31" s="452"/>
      <c r="LVL31" s="452"/>
      <c r="LVM31" s="452"/>
      <c r="LVN31" s="452"/>
      <c r="LVO31" s="452"/>
      <c r="LVP31" s="452"/>
      <c r="LVQ31" s="452"/>
      <c r="LVR31" s="452"/>
      <c r="LVS31" s="452"/>
      <c r="LVT31" s="452"/>
      <c r="LVU31" s="452"/>
      <c r="LVV31" s="452"/>
      <c r="LVW31" s="452"/>
      <c r="LVX31" s="452"/>
      <c r="LVY31" s="452"/>
      <c r="LVZ31" s="452"/>
      <c r="LWA31" s="452"/>
      <c r="LWB31" s="452"/>
      <c r="LWC31" s="452"/>
      <c r="LWD31" s="452"/>
      <c r="LWE31" s="452"/>
      <c r="LWF31" s="452"/>
      <c r="LWG31" s="452"/>
      <c r="LWH31" s="452"/>
      <c r="LWI31" s="452"/>
      <c r="LWJ31" s="452"/>
      <c r="LWK31" s="452"/>
      <c r="LWL31" s="452"/>
      <c r="LWM31" s="452"/>
      <c r="LWN31" s="452"/>
      <c r="LWO31" s="452"/>
      <c r="LWP31" s="452"/>
      <c r="LWQ31" s="452"/>
      <c r="LWR31" s="452"/>
      <c r="LWS31" s="452"/>
      <c r="LWT31" s="452"/>
      <c r="LWU31" s="452"/>
      <c r="LWV31" s="452"/>
      <c r="LWW31" s="452"/>
      <c r="LWX31" s="452"/>
      <c r="LWY31" s="452"/>
      <c r="LWZ31" s="452"/>
      <c r="LXA31" s="452"/>
      <c r="LXB31" s="452"/>
      <c r="LXC31" s="452"/>
      <c r="LXD31" s="452"/>
      <c r="LXE31" s="452"/>
      <c r="LXF31" s="452"/>
      <c r="LXG31" s="452"/>
      <c r="LXH31" s="452"/>
      <c r="LXI31" s="452"/>
      <c r="LXJ31" s="452"/>
      <c r="LXK31" s="452"/>
      <c r="LXL31" s="452"/>
      <c r="LXM31" s="452"/>
      <c r="LXN31" s="452"/>
      <c r="LXO31" s="452"/>
      <c r="LXP31" s="452"/>
      <c r="LXQ31" s="452"/>
      <c r="LXR31" s="452"/>
      <c r="LXS31" s="452"/>
      <c r="LXT31" s="452"/>
      <c r="LXU31" s="452"/>
      <c r="LXV31" s="452"/>
      <c r="LXW31" s="452"/>
      <c r="LXX31" s="452"/>
      <c r="LXY31" s="452"/>
      <c r="LXZ31" s="452"/>
      <c r="LYA31" s="452"/>
      <c r="LYB31" s="452"/>
      <c r="LYC31" s="452"/>
      <c r="LYD31" s="452"/>
      <c r="LYE31" s="452"/>
      <c r="LYF31" s="452"/>
      <c r="LYG31" s="452"/>
      <c r="LYH31" s="452"/>
      <c r="LYI31" s="452"/>
      <c r="LYJ31" s="452"/>
      <c r="LYK31" s="452"/>
      <c r="LYL31" s="452"/>
      <c r="LYM31" s="452"/>
      <c r="LYN31" s="452"/>
      <c r="LYO31" s="452"/>
      <c r="LYP31" s="452"/>
      <c r="LYQ31" s="452"/>
      <c r="LYR31" s="452"/>
      <c r="LYS31" s="452"/>
      <c r="LYT31" s="452"/>
      <c r="LYU31" s="452"/>
      <c r="LYV31" s="452"/>
      <c r="LYW31" s="452"/>
      <c r="LYX31" s="452"/>
      <c r="LYY31" s="452"/>
      <c r="LYZ31" s="452"/>
      <c r="LZA31" s="452"/>
      <c r="LZB31" s="452"/>
      <c r="LZC31" s="452"/>
      <c r="LZD31" s="452"/>
      <c r="LZE31" s="452"/>
      <c r="LZF31" s="452"/>
      <c r="LZG31" s="452"/>
      <c r="LZH31" s="452"/>
      <c r="LZI31" s="452"/>
      <c r="LZJ31" s="452"/>
      <c r="LZK31" s="452"/>
      <c r="LZL31" s="452"/>
      <c r="LZM31" s="452"/>
      <c r="LZN31" s="452"/>
      <c r="LZO31" s="452"/>
      <c r="LZP31" s="452"/>
      <c r="LZQ31" s="452"/>
      <c r="LZR31" s="452"/>
      <c r="LZS31" s="452"/>
      <c r="LZT31" s="452"/>
      <c r="LZU31" s="452"/>
      <c r="LZV31" s="452"/>
      <c r="LZW31" s="452"/>
      <c r="LZX31" s="452"/>
      <c r="LZY31" s="452"/>
      <c r="LZZ31" s="452"/>
      <c r="MAA31" s="452"/>
      <c r="MAB31" s="452"/>
      <c r="MAC31" s="452"/>
      <c r="MAD31" s="452"/>
      <c r="MAE31" s="452"/>
      <c r="MAF31" s="452"/>
      <c r="MAG31" s="452"/>
      <c r="MAH31" s="452"/>
      <c r="MAI31" s="452"/>
      <c r="MAJ31" s="452"/>
      <c r="MAK31" s="452"/>
      <c r="MAL31" s="452"/>
      <c r="MAM31" s="452"/>
      <c r="MAN31" s="452"/>
      <c r="MAO31" s="452"/>
      <c r="MAP31" s="452"/>
      <c r="MAQ31" s="452"/>
      <c r="MAR31" s="452"/>
      <c r="MAS31" s="452"/>
      <c r="MAT31" s="452"/>
      <c r="MAU31" s="452"/>
      <c r="MAV31" s="452"/>
      <c r="MAW31" s="452"/>
      <c r="MAX31" s="452"/>
      <c r="MAY31" s="452"/>
      <c r="MAZ31" s="452"/>
      <c r="MBA31" s="452"/>
      <c r="MBB31" s="452"/>
      <c r="MBC31" s="452"/>
      <c r="MBD31" s="452"/>
      <c r="MBE31" s="452"/>
      <c r="MBF31" s="452"/>
      <c r="MBG31" s="452"/>
      <c r="MBH31" s="452"/>
      <c r="MBI31" s="452"/>
      <c r="MBJ31" s="452"/>
      <c r="MBK31" s="452"/>
      <c r="MBL31" s="452"/>
      <c r="MBM31" s="452"/>
      <c r="MBN31" s="452"/>
      <c r="MBO31" s="452"/>
      <c r="MBP31" s="452"/>
      <c r="MBQ31" s="452"/>
      <c r="MBR31" s="452"/>
      <c r="MBS31" s="452"/>
      <c r="MBT31" s="452"/>
      <c r="MBU31" s="452"/>
      <c r="MBV31" s="452"/>
      <c r="MBW31" s="452"/>
      <c r="MBX31" s="452"/>
      <c r="MBY31" s="452"/>
      <c r="MBZ31" s="452"/>
      <c r="MCA31" s="452"/>
      <c r="MCB31" s="452"/>
      <c r="MCC31" s="452"/>
      <c r="MCD31" s="452"/>
      <c r="MCE31" s="452"/>
      <c r="MCF31" s="452"/>
      <c r="MCG31" s="452"/>
      <c r="MCH31" s="452"/>
      <c r="MCI31" s="452"/>
      <c r="MCJ31" s="452"/>
      <c r="MCK31" s="452"/>
      <c r="MCL31" s="452"/>
      <c r="MCM31" s="452"/>
      <c r="MCN31" s="452"/>
      <c r="MCO31" s="452"/>
      <c r="MCP31" s="452"/>
      <c r="MCQ31" s="452"/>
      <c r="MCR31" s="452"/>
      <c r="MCS31" s="452"/>
      <c r="MCT31" s="452"/>
      <c r="MCU31" s="452"/>
      <c r="MCV31" s="452"/>
      <c r="MCW31" s="452"/>
      <c r="MCX31" s="452"/>
      <c r="MCY31" s="452"/>
      <c r="MCZ31" s="452"/>
      <c r="MDA31" s="452"/>
      <c r="MDB31" s="452"/>
      <c r="MDC31" s="452"/>
      <c r="MDD31" s="452"/>
      <c r="MDE31" s="452"/>
      <c r="MDF31" s="452"/>
      <c r="MDG31" s="452"/>
      <c r="MDH31" s="452"/>
      <c r="MDI31" s="452"/>
      <c r="MDJ31" s="452"/>
      <c r="MDK31" s="452"/>
      <c r="MDL31" s="452"/>
      <c r="MDM31" s="452"/>
      <c r="MDN31" s="452"/>
      <c r="MDO31" s="452"/>
      <c r="MDP31" s="452"/>
      <c r="MDQ31" s="452"/>
      <c r="MDR31" s="452"/>
      <c r="MDS31" s="452"/>
      <c r="MDT31" s="452"/>
      <c r="MDU31" s="452"/>
      <c r="MDV31" s="452"/>
      <c r="MDW31" s="452"/>
      <c r="MDX31" s="452"/>
      <c r="MDY31" s="452"/>
      <c r="MDZ31" s="452"/>
      <c r="MEA31" s="452"/>
      <c r="MEB31" s="452"/>
      <c r="MEC31" s="452"/>
      <c r="MED31" s="452"/>
      <c r="MEE31" s="452"/>
      <c r="MEF31" s="452"/>
      <c r="MEG31" s="452"/>
      <c r="MEH31" s="452"/>
      <c r="MEI31" s="452"/>
      <c r="MEJ31" s="452"/>
      <c r="MEK31" s="452"/>
      <c r="MEL31" s="452"/>
      <c r="MEM31" s="452"/>
      <c r="MEN31" s="452"/>
      <c r="MEO31" s="452"/>
      <c r="MEP31" s="452"/>
      <c r="MEQ31" s="452"/>
      <c r="MER31" s="452"/>
      <c r="MES31" s="452"/>
      <c r="MET31" s="452"/>
      <c r="MEU31" s="452"/>
      <c r="MEV31" s="452"/>
      <c r="MEW31" s="452"/>
      <c r="MEX31" s="452"/>
      <c r="MEY31" s="452"/>
      <c r="MEZ31" s="452"/>
      <c r="MFA31" s="452"/>
      <c r="MFB31" s="452"/>
      <c r="MFC31" s="452"/>
      <c r="MFD31" s="452"/>
      <c r="MFE31" s="452"/>
      <c r="MFF31" s="452"/>
      <c r="MFG31" s="452"/>
      <c r="MFH31" s="452"/>
      <c r="MFI31" s="452"/>
      <c r="MFJ31" s="452"/>
      <c r="MFK31" s="452"/>
      <c r="MFL31" s="452"/>
      <c r="MFM31" s="452"/>
      <c r="MFN31" s="452"/>
      <c r="MFO31" s="452"/>
      <c r="MFP31" s="452"/>
      <c r="MFQ31" s="452"/>
      <c r="MFR31" s="452"/>
      <c r="MFS31" s="452"/>
      <c r="MFT31" s="452"/>
      <c r="MFU31" s="452"/>
      <c r="MFV31" s="452"/>
      <c r="MFW31" s="452"/>
      <c r="MFX31" s="452"/>
      <c r="MFY31" s="452"/>
      <c r="MFZ31" s="452"/>
      <c r="MGA31" s="452"/>
      <c r="MGB31" s="452"/>
      <c r="MGC31" s="452"/>
      <c r="MGD31" s="452"/>
      <c r="MGE31" s="452"/>
      <c r="MGF31" s="452"/>
      <c r="MGG31" s="452"/>
      <c r="MGH31" s="452"/>
      <c r="MGI31" s="452"/>
      <c r="MGJ31" s="452"/>
      <c r="MGK31" s="452"/>
      <c r="MGL31" s="452"/>
      <c r="MGM31" s="452"/>
      <c r="MGN31" s="452"/>
      <c r="MGO31" s="452"/>
      <c r="MGP31" s="452"/>
      <c r="MGQ31" s="452"/>
      <c r="MGR31" s="452"/>
      <c r="MGS31" s="452"/>
      <c r="MGT31" s="452"/>
      <c r="MGU31" s="452"/>
      <c r="MGV31" s="452"/>
      <c r="MGW31" s="452"/>
      <c r="MGX31" s="452"/>
      <c r="MGY31" s="452"/>
      <c r="MGZ31" s="452"/>
      <c r="MHA31" s="452"/>
      <c r="MHB31" s="452"/>
      <c r="MHC31" s="452"/>
      <c r="MHD31" s="452"/>
      <c r="MHE31" s="452"/>
      <c r="MHF31" s="452"/>
      <c r="MHG31" s="452"/>
      <c r="MHH31" s="452"/>
      <c r="MHI31" s="452"/>
      <c r="MHJ31" s="452"/>
      <c r="MHK31" s="452"/>
      <c r="MHL31" s="452"/>
      <c r="MHM31" s="452"/>
      <c r="MHN31" s="452"/>
      <c r="MHO31" s="452"/>
      <c r="MHP31" s="452"/>
      <c r="MHQ31" s="452"/>
      <c r="MHR31" s="452"/>
      <c r="MHS31" s="452"/>
      <c r="MHT31" s="452"/>
      <c r="MHU31" s="452"/>
      <c r="MHV31" s="452"/>
      <c r="MHW31" s="452"/>
      <c r="MHX31" s="452"/>
      <c r="MHY31" s="452"/>
      <c r="MHZ31" s="452"/>
      <c r="MIA31" s="452"/>
      <c r="MIB31" s="452"/>
      <c r="MIC31" s="452"/>
      <c r="MID31" s="452"/>
      <c r="MIE31" s="452"/>
      <c r="MIF31" s="452"/>
      <c r="MIG31" s="452"/>
      <c r="MIH31" s="452"/>
      <c r="MII31" s="452"/>
      <c r="MIJ31" s="452"/>
      <c r="MIK31" s="452"/>
      <c r="MIL31" s="452"/>
      <c r="MIM31" s="452"/>
      <c r="MIN31" s="452"/>
      <c r="MIO31" s="452"/>
      <c r="MIP31" s="452"/>
      <c r="MIQ31" s="452"/>
      <c r="MIR31" s="452"/>
      <c r="MIS31" s="452"/>
      <c r="MIT31" s="452"/>
      <c r="MIU31" s="452"/>
      <c r="MIV31" s="452"/>
      <c r="MIW31" s="452"/>
      <c r="MIX31" s="452"/>
      <c r="MIY31" s="452"/>
      <c r="MIZ31" s="452"/>
      <c r="MJA31" s="452"/>
      <c r="MJB31" s="452"/>
      <c r="MJC31" s="452"/>
      <c r="MJD31" s="452"/>
      <c r="MJE31" s="452"/>
      <c r="MJF31" s="452"/>
      <c r="MJG31" s="452"/>
      <c r="MJH31" s="452"/>
      <c r="MJI31" s="452"/>
      <c r="MJJ31" s="452"/>
      <c r="MJK31" s="452"/>
      <c r="MJL31" s="452"/>
      <c r="MJM31" s="452"/>
      <c r="MJN31" s="452"/>
      <c r="MJO31" s="452"/>
      <c r="MJP31" s="452"/>
      <c r="MJQ31" s="452"/>
      <c r="MJR31" s="452"/>
      <c r="MJS31" s="452"/>
      <c r="MJT31" s="452"/>
      <c r="MJU31" s="452"/>
      <c r="MJV31" s="452"/>
      <c r="MJW31" s="452"/>
      <c r="MJX31" s="452"/>
      <c r="MJY31" s="452"/>
      <c r="MJZ31" s="452"/>
      <c r="MKA31" s="452"/>
      <c r="MKB31" s="452"/>
      <c r="MKC31" s="452"/>
      <c r="MKD31" s="452"/>
      <c r="MKE31" s="452"/>
      <c r="MKF31" s="452"/>
      <c r="MKG31" s="452"/>
      <c r="MKH31" s="452"/>
      <c r="MKI31" s="452"/>
      <c r="MKJ31" s="452"/>
      <c r="MKK31" s="452"/>
      <c r="MKL31" s="452"/>
      <c r="MKM31" s="452"/>
      <c r="MKN31" s="452"/>
      <c r="MKO31" s="452"/>
      <c r="MKP31" s="452"/>
      <c r="MKQ31" s="452"/>
      <c r="MKR31" s="452"/>
      <c r="MKS31" s="452"/>
      <c r="MKT31" s="452"/>
      <c r="MKU31" s="452"/>
      <c r="MKV31" s="452"/>
      <c r="MKW31" s="452"/>
      <c r="MKX31" s="452"/>
      <c r="MKY31" s="452"/>
      <c r="MKZ31" s="452"/>
      <c r="MLA31" s="452"/>
      <c r="MLB31" s="452"/>
      <c r="MLC31" s="452"/>
      <c r="MLD31" s="452"/>
      <c r="MLE31" s="452"/>
      <c r="MLF31" s="452"/>
      <c r="MLG31" s="452"/>
      <c r="MLH31" s="452"/>
      <c r="MLI31" s="452"/>
      <c r="MLJ31" s="452"/>
      <c r="MLK31" s="452"/>
      <c r="MLL31" s="452"/>
      <c r="MLM31" s="452"/>
      <c r="MLN31" s="452"/>
      <c r="MLO31" s="452"/>
      <c r="MLP31" s="452"/>
      <c r="MLQ31" s="452"/>
      <c r="MLR31" s="452"/>
      <c r="MLS31" s="452"/>
      <c r="MLT31" s="452"/>
      <c r="MLU31" s="452"/>
      <c r="MLV31" s="452"/>
      <c r="MLW31" s="452"/>
      <c r="MLX31" s="452"/>
      <c r="MLY31" s="452"/>
      <c r="MLZ31" s="452"/>
      <c r="MMA31" s="452"/>
      <c r="MMB31" s="452"/>
      <c r="MMC31" s="452"/>
      <c r="MMD31" s="452"/>
      <c r="MME31" s="452"/>
      <c r="MMF31" s="452"/>
      <c r="MMG31" s="452"/>
      <c r="MMH31" s="452"/>
      <c r="MMI31" s="452"/>
      <c r="MMJ31" s="452"/>
      <c r="MMK31" s="452"/>
      <c r="MML31" s="452"/>
      <c r="MMM31" s="452"/>
      <c r="MMN31" s="452"/>
      <c r="MMO31" s="452"/>
      <c r="MMP31" s="452"/>
      <c r="MMQ31" s="452"/>
      <c r="MMR31" s="452"/>
      <c r="MMS31" s="452"/>
      <c r="MMT31" s="452"/>
      <c r="MMU31" s="452"/>
      <c r="MMV31" s="452"/>
      <c r="MMW31" s="452"/>
      <c r="MMX31" s="452"/>
      <c r="MMY31" s="452"/>
      <c r="MMZ31" s="452"/>
      <c r="MNA31" s="452"/>
      <c r="MNB31" s="452"/>
      <c r="MNC31" s="452"/>
      <c r="MND31" s="452"/>
      <c r="MNE31" s="452"/>
      <c r="MNF31" s="452"/>
      <c r="MNG31" s="452"/>
      <c r="MNH31" s="452"/>
      <c r="MNI31" s="452"/>
      <c r="MNJ31" s="452"/>
      <c r="MNK31" s="452"/>
      <c r="MNL31" s="452"/>
      <c r="MNM31" s="452"/>
      <c r="MNN31" s="452"/>
      <c r="MNO31" s="452"/>
      <c r="MNP31" s="452"/>
      <c r="MNQ31" s="452"/>
      <c r="MNR31" s="452"/>
      <c r="MNS31" s="452"/>
      <c r="MNT31" s="452"/>
      <c r="MNU31" s="452"/>
      <c r="MNV31" s="452"/>
      <c r="MNW31" s="452"/>
      <c r="MNX31" s="452"/>
      <c r="MNY31" s="452"/>
      <c r="MNZ31" s="452"/>
      <c r="MOA31" s="452"/>
      <c r="MOB31" s="452"/>
      <c r="MOC31" s="452"/>
      <c r="MOD31" s="452"/>
      <c r="MOE31" s="452"/>
      <c r="MOF31" s="452"/>
      <c r="MOG31" s="452"/>
      <c r="MOH31" s="452"/>
      <c r="MOI31" s="452"/>
      <c r="MOJ31" s="452"/>
      <c r="MOK31" s="452"/>
      <c r="MOL31" s="452"/>
      <c r="MOM31" s="452"/>
      <c r="MON31" s="452"/>
      <c r="MOO31" s="452"/>
      <c r="MOP31" s="452"/>
      <c r="MOQ31" s="452"/>
      <c r="MOR31" s="452"/>
      <c r="MOS31" s="452"/>
      <c r="MOT31" s="452"/>
      <c r="MOU31" s="452"/>
      <c r="MOV31" s="452"/>
      <c r="MOW31" s="452"/>
      <c r="MOX31" s="452"/>
      <c r="MOY31" s="452"/>
      <c r="MOZ31" s="452"/>
      <c r="MPA31" s="452"/>
      <c r="MPB31" s="452"/>
      <c r="MPC31" s="452"/>
      <c r="MPD31" s="452"/>
      <c r="MPE31" s="452"/>
      <c r="MPF31" s="452"/>
      <c r="MPG31" s="452"/>
      <c r="MPH31" s="452"/>
      <c r="MPI31" s="452"/>
      <c r="MPJ31" s="452"/>
      <c r="MPK31" s="452"/>
      <c r="MPL31" s="452"/>
      <c r="MPM31" s="452"/>
      <c r="MPN31" s="452"/>
      <c r="MPO31" s="452"/>
      <c r="MPP31" s="452"/>
      <c r="MPQ31" s="452"/>
      <c r="MPR31" s="452"/>
      <c r="MPS31" s="452"/>
      <c r="MPT31" s="452"/>
      <c r="MPU31" s="452"/>
      <c r="MPV31" s="452"/>
      <c r="MPW31" s="452"/>
      <c r="MPX31" s="452"/>
      <c r="MPY31" s="452"/>
      <c r="MPZ31" s="452"/>
      <c r="MQA31" s="452"/>
      <c r="MQB31" s="452"/>
      <c r="MQC31" s="452"/>
      <c r="MQD31" s="452"/>
      <c r="MQE31" s="452"/>
      <c r="MQF31" s="452"/>
      <c r="MQG31" s="452"/>
      <c r="MQH31" s="452"/>
      <c r="MQI31" s="452"/>
      <c r="MQJ31" s="452"/>
      <c r="MQK31" s="452"/>
      <c r="MQL31" s="452"/>
      <c r="MQM31" s="452"/>
      <c r="MQN31" s="452"/>
      <c r="MQO31" s="452"/>
      <c r="MQP31" s="452"/>
      <c r="MQQ31" s="452"/>
      <c r="MQR31" s="452"/>
      <c r="MQS31" s="452"/>
      <c r="MQT31" s="452"/>
      <c r="MQU31" s="452"/>
      <c r="MQV31" s="452"/>
      <c r="MQW31" s="452"/>
      <c r="MQX31" s="452"/>
      <c r="MQY31" s="452"/>
      <c r="MQZ31" s="452"/>
      <c r="MRA31" s="452"/>
      <c r="MRB31" s="452"/>
      <c r="MRC31" s="452"/>
      <c r="MRD31" s="452"/>
      <c r="MRE31" s="452"/>
      <c r="MRF31" s="452"/>
      <c r="MRG31" s="452"/>
      <c r="MRH31" s="452"/>
      <c r="MRI31" s="452"/>
      <c r="MRJ31" s="452"/>
      <c r="MRK31" s="452"/>
      <c r="MRL31" s="452"/>
      <c r="MRM31" s="452"/>
      <c r="MRN31" s="452"/>
      <c r="MRO31" s="452"/>
      <c r="MRP31" s="452"/>
      <c r="MRQ31" s="452"/>
      <c r="MRR31" s="452"/>
      <c r="MRS31" s="452"/>
      <c r="MRT31" s="452"/>
      <c r="MRU31" s="452"/>
      <c r="MRV31" s="452"/>
      <c r="MRW31" s="452"/>
      <c r="MRX31" s="452"/>
      <c r="MRY31" s="452"/>
      <c r="MRZ31" s="452"/>
      <c r="MSA31" s="452"/>
      <c r="MSB31" s="452"/>
      <c r="MSC31" s="452"/>
      <c r="MSD31" s="452"/>
      <c r="MSE31" s="452"/>
      <c r="MSF31" s="452"/>
      <c r="MSG31" s="452"/>
      <c r="MSH31" s="452"/>
      <c r="MSI31" s="452"/>
      <c r="MSJ31" s="452"/>
      <c r="MSK31" s="452"/>
      <c r="MSL31" s="452"/>
      <c r="MSM31" s="452"/>
      <c r="MSN31" s="452"/>
      <c r="MSO31" s="452"/>
      <c r="MSP31" s="452"/>
      <c r="MSQ31" s="452"/>
      <c r="MSR31" s="452"/>
      <c r="MSS31" s="452"/>
      <c r="MST31" s="452"/>
      <c r="MSU31" s="452"/>
      <c r="MSV31" s="452"/>
      <c r="MSW31" s="452"/>
      <c r="MSX31" s="452"/>
      <c r="MSY31" s="452"/>
      <c r="MSZ31" s="452"/>
      <c r="MTA31" s="452"/>
      <c r="MTB31" s="452"/>
      <c r="MTC31" s="452"/>
      <c r="MTD31" s="452"/>
      <c r="MTE31" s="452"/>
      <c r="MTF31" s="452"/>
      <c r="MTG31" s="452"/>
      <c r="MTH31" s="452"/>
      <c r="MTI31" s="452"/>
      <c r="MTJ31" s="452"/>
      <c r="MTK31" s="452"/>
      <c r="MTL31" s="452"/>
      <c r="MTM31" s="452"/>
      <c r="MTN31" s="452"/>
      <c r="MTO31" s="452"/>
      <c r="MTP31" s="452"/>
      <c r="MTQ31" s="452"/>
      <c r="MTR31" s="452"/>
      <c r="MTS31" s="452"/>
      <c r="MTT31" s="452"/>
      <c r="MTU31" s="452"/>
      <c r="MTV31" s="452"/>
      <c r="MTW31" s="452"/>
      <c r="MTX31" s="452"/>
      <c r="MTY31" s="452"/>
      <c r="MTZ31" s="452"/>
      <c r="MUA31" s="452"/>
      <c r="MUB31" s="452"/>
      <c r="MUC31" s="452"/>
      <c r="MUD31" s="452"/>
      <c r="MUE31" s="452"/>
      <c r="MUF31" s="452"/>
      <c r="MUG31" s="452"/>
      <c r="MUH31" s="452"/>
      <c r="MUI31" s="452"/>
      <c r="MUJ31" s="452"/>
      <c r="MUK31" s="452"/>
      <c r="MUL31" s="452"/>
      <c r="MUM31" s="452"/>
      <c r="MUN31" s="452"/>
      <c r="MUO31" s="452"/>
      <c r="MUP31" s="452"/>
      <c r="MUQ31" s="452"/>
      <c r="MUR31" s="452"/>
      <c r="MUS31" s="452"/>
      <c r="MUT31" s="452"/>
      <c r="MUU31" s="452"/>
      <c r="MUV31" s="452"/>
      <c r="MUW31" s="452"/>
      <c r="MUX31" s="452"/>
      <c r="MUY31" s="452"/>
      <c r="MUZ31" s="452"/>
      <c r="MVA31" s="452"/>
      <c r="MVB31" s="452"/>
      <c r="MVC31" s="452"/>
      <c r="MVD31" s="452"/>
      <c r="MVE31" s="452"/>
      <c r="MVF31" s="452"/>
      <c r="MVG31" s="452"/>
      <c r="MVH31" s="452"/>
      <c r="MVI31" s="452"/>
      <c r="MVJ31" s="452"/>
      <c r="MVK31" s="452"/>
      <c r="MVL31" s="452"/>
      <c r="MVM31" s="452"/>
      <c r="MVN31" s="452"/>
      <c r="MVO31" s="452"/>
      <c r="MVP31" s="452"/>
      <c r="MVQ31" s="452"/>
      <c r="MVR31" s="452"/>
      <c r="MVS31" s="452"/>
      <c r="MVT31" s="452"/>
      <c r="MVU31" s="452"/>
      <c r="MVV31" s="452"/>
      <c r="MVW31" s="452"/>
      <c r="MVX31" s="452"/>
      <c r="MVY31" s="452"/>
      <c r="MVZ31" s="452"/>
      <c r="MWA31" s="452"/>
      <c r="MWB31" s="452"/>
      <c r="MWC31" s="452"/>
      <c r="MWD31" s="452"/>
      <c r="MWE31" s="452"/>
      <c r="MWF31" s="452"/>
      <c r="MWG31" s="452"/>
      <c r="MWH31" s="452"/>
      <c r="MWI31" s="452"/>
      <c r="MWJ31" s="452"/>
      <c r="MWK31" s="452"/>
      <c r="MWL31" s="452"/>
      <c r="MWM31" s="452"/>
      <c r="MWN31" s="452"/>
      <c r="MWO31" s="452"/>
      <c r="MWP31" s="452"/>
      <c r="MWQ31" s="452"/>
      <c r="MWR31" s="452"/>
      <c r="MWS31" s="452"/>
      <c r="MWT31" s="452"/>
      <c r="MWU31" s="452"/>
      <c r="MWV31" s="452"/>
      <c r="MWW31" s="452"/>
      <c r="MWX31" s="452"/>
      <c r="MWY31" s="452"/>
      <c r="MWZ31" s="452"/>
      <c r="MXA31" s="452"/>
      <c r="MXB31" s="452"/>
      <c r="MXC31" s="452"/>
      <c r="MXD31" s="452"/>
      <c r="MXE31" s="452"/>
      <c r="MXF31" s="452"/>
      <c r="MXG31" s="452"/>
      <c r="MXH31" s="452"/>
      <c r="MXI31" s="452"/>
      <c r="MXJ31" s="452"/>
      <c r="MXK31" s="452"/>
      <c r="MXL31" s="452"/>
      <c r="MXM31" s="452"/>
      <c r="MXN31" s="452"/>
      <c r="MXO31" s="452"/>
      <c r="MXP31" s="452"/>
      <c r="MXQ31" s="452"/>
      <c r="MXR31" s="452"/>
      <c r="MXS31" s="452"/>
      <c r="MXT31" s="452"/>
      <c r="MXU31" s="452"/>
      <c r="MXV31" s="452"/>
      <c r="MXW31" s="452"/>
      <c r="MXX31" s="452"/>
      <c r="MXY31" s="452"/>
      <c r="MXZ31" s="452"/>
      <c r="MYA31" s="452"/>
      <c r="MYB31" s="452"/>
      <c r="MYC31" s="452"/>
      <c r="MYD31" s="452"/>
      <c r="MYE31" s="452"/>
      <c r="MYF31" s="452"/>
      <c r="MYG31" s="452"/>
      <c r="MYH31" s="452"/>
      <c r="MYI31" s="452"/>
      <c r="MYJ31" s="452"/>
      <c r="MYK31" s="452"/>
      <c r="MYL31" s="452"/>
      <c r="MYM31" s="452"/>
      <c r="MYN31" s="452"/>
      <c r="MYO31" s="452"/>
      <c r="MYP31" s="452"/>
      <c r="MYQ31" s="452"/>
      <c r="MYR31" s="452"/>
      <c r="MYS31" s="452"/>
      <c r="MYT31" s="452"/>
      <c r="MYU31" s="452"/>
      <c r="MYV31" s="452"/>
      <c r="MYW31" s="452"/>
      <c r="MYX31" s="452"/>
      <c r="MYY31" s="452"/>
      <c r="MYZ31" s="452"/>
      <c r="MZA31" s="452"/>
      <c r="MZB31" s="452"/>
      <c r="MZC31" s="452"/>
      <c r="MZD31" s="452"/>
      <c r="MZE31" s="452"/>
      <c r="MZF31" s="452"/>
      <c r="MZG31" s="452"/>
      <c r="MZH31" s="452"/>
      <c r="MZI31" s="452"/>
      <c r="MZJ31" s="452"/>
      <c r="MZK31" s="452"/>
      <c r="MZL31" s="452"/>
      <c r="MZM31" s="452"/>
      <c r="MZN31" s="452"/>
      <c r="MZO31" s="452"/>
      <c r="MZP31" s="452"/>
      <c r="MZQ31" s="452"/>
      <c r="MZR31" s="452"/>
      <c r="MZS31" s="452"/>
      <c r="MZT31" s="452"/>
      <c r="MZU31" s="452"/>
      <c r="MZV31" s="452"/>
      <c r="MZW31" s="452"/>
      <c r="MZX31" s="452"/>
      <c r="MZY31" s="452"/>
      <c r="MZZ31" s="452"/>
      <c r="NAA31" s="452"/>
      <c r="NAB31" s="452"/>
      <c r="NAC31" s="452"/>
      <c r="NAD31" s="452"/>
      <c r="NAE31" s="452"/>
      <c r="NAF31" s="452"/>
      <c r="NAG31" s="452"/>
      <c r="NAH31" s="452"/>
      <c r="NAI31" s="452"/>
      <c r="NAJ31" s="452"/>
      <c r="NAK31" s="452"/>
      <c r="NAL31" s="452"/>
      <c r="NAM31" s="452"/>
      <c r="NAN31" s="452"/>
      <c r="NAO31" s="452"/>
      <c r="NAP31" s="452"/>
      <c r="NAQ31" s="452"/>
      <c r="NAR31" s="452"/>
      <c r="NAS31" s="452"/>
      <c r="NAT31" s="452"/>
      <c r="NAU31" s="452"/>
      <c r="NAV31" s="452"/>
      <c r="NAW31" s="452"/>
      <c r="NAX31" s="452"/>
      <c r="NAY31" s="452"/>
      <c r="NAZ31" s="452"/>
      <c r="NBA31" s="452"/>
      <c r="NBB31" s="452"/>
      <c r="NBC31" s="452"/>
      <c r="NBD31" s="452"/>
      <c r="NBE31" s="452"/>
      <c r="NBF31" s="452"/>
      <c r="NBG31" s="452"/>
      <c r="NBH31" s="452"/>
      <c r="NBI31" s="452"/>
      <c r="NBJ31" s="452"/>
      <c r="NBK31" s="452"/>
      <c r="NBL31" s="452"/>
      <c r="NBM31" s="452"/>
      <c r="NBN31" s="452"/>
      <c r="NBO31" s="452"/>
      <c r="NBP31" s="452"/>
      <c r="NBQ31" s="452"/>
      <c r="NBR31" s="452"/>
      <c r="NBS31" s="452"/>
      <c r="NBT31" s="452"/>
      <c r="NBU31" s="452"/>
      <c r="NBV31" s="452"/>
      <c r="NBW31" s="452"/>
      <c r="NBX31" s="452"/>
      <c r="NBY31" s="452"/>
      <c r="NBZ31" s="452"/>
      <c r="NCA31" s="452"/>
      <c r="NCB31" s="452"/>
      <c r="NCC31" s="452"/>
      <c r="NCD31" s="452"/>
      <c r="NCE31" s="452"/>
      <c r="NCF31" s="452"/>
      <c r="NCG31" s="452"/>
      <c r="NCH31" s="452"/>
      <c r="NCI31" s="452"/>
      <c r="NCJ31" s="452"/>
      <c r="NCK31" s="452"/>
      <c r="NCL31" s="452"/>
      <c r="NCM31" s="452"/>
      <c r="NCN31" s="452"/>
      <c r="NCO31" s="452"/>
      <c r="NCP31" s="452"/>
      <c r="NCQ31" s="452"/>
      <c r="NCR31" s="452"/>
      <c r="NCS31" s="452"/>
      <c r="NCT31" s="452"/>
      <c r="NCU31" s="452"/>
      <c r="NCV31" s="452"/>
      <c r="NCW31" s="452"/>
      <c r="NCX31" s="452"/>
      <c r="NCY31" s="452"/>
      <c r="NCZ31" s="452"/>
      <c r="NDA31" s="452"/>
      <c r="NDB31" s="452"/>
      <c r="NDC31" s="452"/>
      <c r="NDD31" s="452"/>
      <c r="NDE31" s="452"/>
      <c r="NDF31" s="452"/>
      <c r="NDG31" s="452"/>
      <c r="NDH31" s="452"/>
      <c r="NDI31" s="452"/>
      <c r="NDJ31" s="452"/>
      <c r="NDK31" s="452"/>
      <c r="NDL31" s="452"/>
      <c r="NDM31" s="452"/>
      <c r="NDN31" s="452"/>
      <c r="NDO31" s="452"/>
      <c r="NDP31" s="452"/>
      <c r="NDQ31" s="452"/>
      <c r="NDR31" s="452"/>
      <c r="NDS31" s="452"/>
      <c r="NDT31" s="452"/>
      <c r="NDU31" s="452"/>
      <c r="NDV31" s="452"/>
      <c r="NDW31" s="452"/>
      <c r="NDX31" s="452"/>
      <c r="NDY31" s="452"/>
      <c r="NDZ31" s="452"/>
      <c r="NEA31" s="452"/>
      <c r="NEB31" s="452"/>
      <c r="NEC31" s="452"/>
      <c r="NED31" s="452"/>
      <c r="NEE31" s="452"/>
      <c r="NEF31" s="452"/>
      <c r="NEG31" s="452"/>
      <c r="NEH31" s="452"/>
      <c r="NEI31" s="452"/>
      <c r="NEJ31" s="452"/>
      <c r="NEK31" s="452"/>
      <c r="NEL31" s="452"/>
      <c r="NEM31" s="452"/>
      <c r="NEN31" s="452"/>
      <c r="NEO31" s="452"/>
      <c r="NEP31" s="452"/>
      <c r="NEQ31" s="452"/>
      <c r="NER31" s="452"/>
      <c r="NES31" s="452"/>
      <c r="NET31" s="452"/>
      <c r="NEU31" s="452"/>
      <c r="NEV31" s="452"/>
      <c r="NEW31" s="452"/>
      <c r="NEX31" s="452"/>
      <c r="NEY31" s="452"/>
      <c r="NEZ31" s="452"/>
      <c r="NFA31" s="452"/>
      <c r="NFB31" s="452"/>
      <c r="NFC31" s="452"/>
      <c r="NFD31" s="452"/>
      <c r="NFE31" s="452"/>
      <c r="NFF31" s="452"/>
      <c r="NFG31" s="452"/>
      <c r="NFH31" s="452"/>
      <c r="NFI31" s="452"/>
      <c r="NFJ31" s="452"/>
      <c r="NFK31" s="452"/>
      <c r="NFL31" s="452"/>
      <c r="NFM31" s="452"/>
      <c r="NFN31" s="452"/>
      <c r="NFO31" s="452"/>
      <c r="NFP31" s="452"/>
      <c r="NFQ31" s="452"/>
      <c r="NFR31" s="452"/>
      <c r="NFS31" s="452"/>
      <c r="NFT31" s="452"/>
      <c r="NFU31" s="452"/>
      <c r="NFV31" s="452"/>
      <c r="NFW31" s="452"/>
      <c r="NFX31" s="452"/>
      <c r="NFY31" s="452"/>
      <c r="NFZ31" s="452"/>
      <c r="NGA31" s="452"/>
      <c r="NGB31" s="452"/>
      <c r="NGC31" s="452"/>
      <c r="NGD31" s="452"/>
      <c r="NGE31" s="452"/>
      <c r="NGF31" s="452"/>
      <c r="NGG31" s="452"/>
      <c r="NGH31" s="452"/>
      <c r="NGI31" s="452"/>
      <c r="NGJ31" s="452"/>
      <c r="NGK31" s="452"/>
      <c r="NGL31" s="452"/>
      <c r="NGM31" s="452"/>
      <c r="NGN31" s="452"/>
      <c r="NGO31" s="452"/>
      <c r="NGP31" s="452"/>
      <c r="NGQ31" s="452"/>
      <c r="NGR31" s="452"/>
      <c r="NGS31" s="452"/>
      <c r="NGT31" s="452"/>
      <c r="NGU31" s="452"/>
      <c r="NGV31" s="452"/>
      <c r="NGW31" s="452"/>
      <c r="NGX31" s="452"/>
      <c r="NGY31" s="452"/>
      <c r="NGZ31" s="452"/>
      <c r="NHA31" s="452"/>
      <c r="NHB31" s="452"/>
      <c r="NHC31" s="452"/>
      <c r="NHD31" s="452"/>
      <c r="NHE31" s="452"/>
      <c r="NHF31" s="452"/>
      <c r="NHG31" s="452"/>
      <c r="NHH31" s="452"/>
      <c r="NHI31" s="452"/>
      <c r="NHJ31" s="452"/>
      <c r="NHK31" s="452"/>
      <c r="NHL31" s="452"/>
      <c r="NHM31" s="452"/>
      <c r="NHN31" s="452"/>
      <c r="NHO31" s="452"/>
      <c r="NHP31" s="452"/>
      <c r="NHQ31" s="452"/>
      <c r="NHR31" s="452"/>
      <c r="NHS31" s="452"/>
      <c r="NHT31" s="452"/>
      <c r="NHU31" s="452"/>
      <c r="NHV31" s="452"/>
      <c r="NHW31" s="452"/>
      <c r="NHX31" s="452"/>
      <c r="NHY31" s="452"/>
      <c r="NHZ31" s="452"/>
      <c r="NIA31" s="452"/>
      <c r="NIB31" s="452"/>
      <c r="NIC31" s="452"/>
      <c r="NID31" s="452"/>
      <c r="NIE31" s="452"/>
      <c r="NIF31" s="452"/>
      <c r="NIG31" s="452"/>
      <c r="NIH31" s="452"/>
      <c r="NII31" s="452"/>
      <c r="NIJ31" s="452"/>
      <c r="NIK31" s="452"/>
      <c r="NIL31" s="452"/>
      <c r="NIM31" s="452"/>
      <c r="NIN31" s="452"/>
      <c r="NIO31" s="452"/>
      <c r="NIP31" s="452"/>
      <c r="NIQ31" s="452"/>
      <c r="NIR31" s="452"/>
      <c r="NIS31" s="452"/>
      <c r="NIT31" s="452"/>
      <c r="NIU31" s="452"/>
      <c r="NIV31" s="452"/>
      <c r="NIW31" s="452"/>
      <c r="NIX31" s="452"/>
      <c r="NIY31" s="452"/>
      <c r="NIZ31" s="452"/>
      <c r="NJA31" s="452"/>
      <c r="NJB31" s="452"/>
      <c r="NJC31" s="452"/>
      <c r="NJD31" s="452"/>
      <c r="NJE31" s="452"/>
      <c r="NJF31" s="452"/>
      <c r="NJG31" s="452"/>
      <c r="NJH31" s="452"/>
      <c r="NJI31" s="452"/>
      <c r="NJJ31" s="452"/>
      <c r="NJK31" s="452"/>
      <c r="NJL31" s="452"/>
      <c r="NJM31" s="452"/>
      <c r="NJN31" s="452"/>
      <c r="NJO31" s="452"/>
      <c r="NJP31" s="452"/>
      <c r="NJQ31" s="452"/>
      <c r="NJR31" s="452"/>
      <c r="NJS31" s="452"/>
      <c r="NJT31" s="452"/>
      <c r="NJU31" s="452"/>
      <c r="NJV31" s="452"/>
      <c r="NJW31" s="452"/>
      <c r="NJX31" s="452"/>
      <c r="NJY31" s="452"/>
      <c r="NJZ31" s="452"/>
      <c r="NKA31" s="452"/>
      <c r="NKB31" s="452"/>
      <c r="NKC31" s="452"/>
      <c r="NKD31" s="452"/>
      <c r="NKE31" s="452"/>
      <c r="NKF31" s="452"/>
      <c r="NKG31" s="452"/>
      <c r="NKH31" s="452"/>
      <c r="NKI31" s="452"/>
      <c r="NKJ31" s="452"/>
      <c r="NKK31" s="452"/>
      <c r="NKL31" s="452"/>
      <c r="NKM31" s="452"/>
      <c r="NKN31" s="452"/>
      <c r="NKO31" s="452"/>
      <c r="NKP31" s="452"/>
      <c r="NKQ31" s="452"/>
      <c r="NKR31" s="452"/>
      <c r="NKS31" s="452"/>
      <c r="NKT31" s="452"/>
      <c r="NKU31" s="452"/>
      <c r="NKV31" s="452"/>
      <c r="NKW31" s="452"/>
      <c r="NKX31" s="452"/>
      <c r="NKY31" s="452"/>
      <c r="NKZ31" s="452"/>
      <c r="NLA31" s="452"/>
      <c r="NLB31" s="452"/>
      <c r="NLC31" s="452"/>
      <c r="NLD31" s="452"/>
      <c r="NLE31" s="452"/>
      <c r="NLF31" s="452"/>
      <c r="NLG31" s="452"/>
      <c r="NLH31" s="452"/>
      <c r="NLI31" s="452"/>
      <c r="NLJ31" s="452"/>
      <c r="NLK31" s="452"/>
      <c r="NLL31" s="452"/>
      <c r="NLM31" s="452"/>
      <c r="NLN31" s="452"/>
      <c r="NLO31" s="452"/>
      <c r="NLP31" s="452"/>
      <c r="NLQ31" s="452"/>
      <c r="NLR31" s="452"/>
      <c r="NLS31" s="452"/>
      <c r="NLT31" s="452"/>
      <c r="NLU31" s="452"/>
      <c r="NLV31" s="452"/>
      <c r="NLW31" s="452"/>
      <c r="NLX31" s="452"/>
      <c r="NLY31" s="452"/>
      <c r="NLZ31" s="452"/>
      <c r="NMA31" s="452"/>
      <c r="NMB31" s="452"/>
      <c r="NMC31" s="452"/>
      <c r="NMD31" s="452"/>
      <c r="NME31" s="452"/>
      <c r="NMF31" s="452"/>
      <c r="NMG31" s="452"/>
      <c r="NMH31" s="452"/>
      <c r="NMI31" s="452"/>
      <c r="NMJ31" s="452"/>
      <c r="NMK31" s="452"/>
      <c r="NML31" s="452"/>
      <c r="NMM31" s="452"/>
      <c r="NMN31" s="452"/>
      <c r="NMO31" s="452"/>
      <c r="NMP31" s="452"/>
      <c r="NMQ31" s="452"/>
      <c r="NMR31" s="452"/>
      <c r="NMS31" s="452"/>
      <c r="NMT31" s="452"/>
      <c r="NMU31" s="452"/>
      <c r="NMV31" s="452"/>
      <c r="NMW31" s="452"/>
      <c r="NMX31" s="452"/>
      <c r="NMY31" s="452"/>
      <c r="NMZ31" s="452"/>
      <c r="NNA31" s="452"/>
      <c r="NNB31" s="452"/>
      <c r="NNC31" s="452"/>
      <c r="NND31" s="452"/>
      <c r="NNE31" s="452"/>
      <c r="NNF31" s="452"/>
      <c r="NNG31" s="452"/>
      <c r="NNH31" s="452"/>
      <c r="NNI31" s="452"/>
      <c r="NNJ31" s="452"/>
      <c r="NNK31" s="452"/>
      <c r="NNL31" s="452"/>
      <c r="NNM31" s="452"/>
      <c r="NNN31" s="452"/>
      <c r="NNO31" s="452"/>
      <c r="NNP31" s="452"/>
      <c r="NNQ31" s="452"/>
      <c r="NNR31" s="452"/>
      <c r="NNS31" s="452"/>
      <c r="NNT31" s="452"/>
      <c r="NNU31" s="452"/>
      <c r="NNV31" s="452"/>
      <c r="NNW31" s="452"/>
      <c r="NNX31" s="452"/>
      <c r="NNY31" s="452"/>
      <c r="NNZ31" s="452"/>
      <c r="NOA31" s="452"/>
      <c r="NOB31" s="452"/>
      <c r="NOC31" s="452"/>
      <c r="NOD31" s="452"/>
      <c r="NOE31" s="452"/>
      <c r="NOF31" s="452"/>
      <c r="NOG31" s="452"/>
      <c r="NOH31" s="452"/>
      <c r="NOI31" s="452"/>
      <c r="NOJ31" s="452"/>
      <c r="NOK31" s="452"/>
      <c r="NOL31" s="452"/>
      <c r="NOM31" s="452"/>
      <c r="NON31" s="452"/>
      <c r="NOO31" s="452"/>
      <c r="NOP31" s="452"/>
      <c r="NOQ31" s="452"/>
      <c r="NOR31" s="452"/>
      <c r="NOS31" s="452"/>
      <c r="NOT31" s="452"/>
      <c r="NOU31" s="452"/>
      <c r="NOV31" s="452"/>
      <c r="NOW31" s="452"/>
      <c r="NOX31" s="452"/>
      <c r="NOY31" s="452"/>
      <c r="NOZ31" s="452"/>
      <c r="NPA31" s="452"/>
      <c r="NPB31" s="452"/>
      <c r="NPC31" s="452"/>
      <c r="NPD31" s="452"/>
      <c r="NPE31" s="452"/>
      <c r="NPF31" s="452"/>
      <c r="NPG31" s="452"/>
      <c r="NPH31" s="452"/>
      <c r="NPI31" s="452"/>
      <c r="NPJ31" s="452"/>
      <c r="NPK31" s="452"/>
      <c r="NPL31" s="452"/>
      <c r="NPM31" s="452"/>
      <c r="NPN31" s="452"/>
      <c r="NPO31" s="452"/>
      <c r="NPP31" s="452"/>
      <c r="NPQ31" s="452"/>
      <c r="NPR31" s="452"/>
      <c r="NPS31" s="452"/>
      <c r="NPT31" s="452"/>
      <c r="NPU31" s="452"/>
      <c r="NPV31" s="452"/>
      <c r="NPW31" s="452"/>
      <c r="NPX31" s="452"/>
      <c r="NPY31" s="452"/>
      <c r="NPZ31" s="452"/>
      <c r="NQA31" s="452"/>
      <c r="NQB31" s="452"/>
      <c r="NQC31" s="452"/>
      <c r="NQD31" s="452"/>
      <c r="NQE31" s="452"/>
      <c r="NQF31" s="452"/>
      <c r="NQG31" s="452"/>
      <c r="NQH31" s="452"/>
      <c r="NQI31" s="452"/>
      <c r="NQJ31" s="452"/>
      <c r="NQK31" s="452"/>
      <c r="NQL31" s="452"/>
      <c r="NQM31" s="452"/>
      <c r="NQN31" s="452"/>
      <c r="NQO31" s="452"/>
      <c r="NQP31" s="452"/>
      <c r="NQQ31" s="452"/>
      <c r="NQR31" s="452"/>
      <c r="NQS31" s="452"/>
      <c r="NQT31" s="452"/>
      <c r="NQU31" s="452"/>
      <c r="NQV31" s="452"/>
      <c r="NQW31" s="452"/>
      <c r="NQX31" s="452"/>
      <c r="NQY31" s="452"/>
      <c r="NQZ31" s="452"/>
      <c r="NRA31" s="452"/>
      <c r="NRB31" s="452"/>
      <c r="NRC31" s="452"/>
      <c r="NRD31" s="452"/>
      <c r="NRE31" s="452"/>
      <c r="NRF31" s="452"/>
      <c r="NRG31" s="452"/>
      <c r="NRH31" s="452"/>
      <c r="NRI31" s="452"/>
      <c r="NRJ31" s="452"/>
      <c r="NRK31" s="452"/>
      <c r="NRL31" s="452"/>
      <c r="NRM31" s="452"/>
      <c r="NRN31" s="452"/>
      <c r="NRO31" s="452"/>
      <c r="NRP31" s="452"/>
      <c r="NRQ31" s="452"/>
      <c r="NRR31" s="452"/>
      <c r="NRS31" s="452"/>
      <c r="NRT31" s="452"/>
      <c r="NRU31" s="452"/>
      <c r="NRV31" s="452"/>
      <c r="NRW31" s="452"/>
      <c r="NRX31" s="452"/>
      <c r="NRY31" s="452"/>
      <c r="NRZ31" s="452"/>
      <c r="NSA31" s="452"/>
      <c r="NSB31" s="452"/>
      <c r="NSC31" s="452"/>
      <c r="NSD31" s="452"/>
      <c r="NSE31" s="452"/>
      <c r="NSF31" s="452"/>
      <c r="NSG31" s="452"/>
      <c r="NSH31" s="452"/>
      <c r="NSI31" s="452"/>
      <c r="NSJ31" s="452"/>
      <c r="NSK31" s="452"/>
      <c r="NSL31" s="452"/>
      <c r="NSM31" s="452"/>
      <c r="NSN31" s="452"/>
      <c r="NSO31" s="452"/>
      <c r="NSP31" s="452"/>
      <c r="NSQ31" s="452"/>
      <c r="NSR31" s="452"/>
      <c r="NSS31" s="452"/>
      <c r="NST31" s="452"/>
      <c r="NSU31" s="452"/>
      <c r="NSV31" s="452"/>
      <c r="NSW31" s="452"/>
      <c r="NSX31" s="452"/>
      <c r="NSY31" s="452"/>
      <c r="NSZ31" s="452"/>
      <c r="NTA31" s="452"/>
      <c r="NTB31" s="452"/>
      <c r="NTC31" s="452"/>
      <c r="NTD31" s="452"/>
      <c r="NTE31" s="452"/>
      <c r="NTF31" s="452"/>
      <c r="NTG31" s="452"/>
      <c r="NTH31" s="452"/>
      <c r="NTI31" s="452"/>
      <c r="NTJ31" s="452"/>
      <c r="NTK31" s="452"/>
      <c r="NTL31" s="452"/>
      <c r="NTM31" s="452"/>
      <c r="NTN31" s="452"/>
      <c r="NTO31" s="452"/>
      <c r="NTP31" s="452"/>
      <c r="NTQ31" s="452"/>
      <c r="NTR31" s="452"/>
      <c r="NTS31" s="452"/>
      <c r="NTT31" s="452"/>
      <c r="NTU31" s="452"/>
      <c r="NTV31" s="452"/>
      <c r="NTW31" s="452"/>
      <c r="NTX31" s="452"/>
      <c r="NTY31" s="452"/>
      <c r="NTZ31" s="452"/>
      <c r="NUA31" s="452"/>
      <c r="NUB31" s="452"/>
      <c r="NUC31" s="452"/>
      <c r="NUD31" s="452"/>
      <c r="NUE31" s="452"/>
      <c r="NUF31" s="452"/>
      <c r="NUG31" s="452"/>
      <c r="NUH31" s="452"/>
      <c r="NUI31" s="452"/>
      <c r="NUJ31" s="452"/>
      <c r="NUK31" s="452"/>
      <c r="NUL31" s="452"/>
      <c r="NUM31" s="452"/>
      <c r="NUN31" s="452"/>
      <c r="NUO31" s="452"/>
      <c r="NUP31" s="452"/>
      <c r="NUQ31" s="452"/>
      <c r="NUR31" s="452"/>
      <c r="NUS31" s="452"/>
      <c r="NUT31" s="452"/>
      <c r="NUU31" s="452"/>
      <c r="NUV31" s="452"/>
      <c r="NUW31" s="452"/>
      <c r="NUX31" s="452"/>
      <c r="NUY31" s="452"/>
      <c r="NUZ31" s="452"/>
      <c r="NVA31" s="452"/>
      <c r="NVB31" s="452"/>
      <c r="NVC31" s="452"/>
      <c r="NVD31" s="452"/>
      <c r="NVE31" s="452"/>
      <c r="NVF31" s="452"/>
      <c r="NVG31" s="452"/>
      <c r="NVH31" s="452"/>
      <c r="NVI31" s="452"/>
      <c r="NVJ31" s="452"/>
      <c r="NVK31" s="452"/>
      <c r="NVL31" s="452"/>
      <c r="NVM31" s="452"/>
      <c r="NVN31" s="452"/>
      <c r="NVO31" s="452"/>
      <c r="NVP31" s="452"/>
      <c r="NVQ31" s="452"/>
      <c r="NVR31" s="452"/>
      <c r="NVS31" s="452"/>
      <c r="NVT31" s="452"/>
      <c r="NVU31" s="452"/>
      <c r="NVV31" s="452"/>
      <c r="NVW31" s="452"/>
      <c r="NVX31" s="452"/>
      <c r="NVY31" s="452"/>
      <c r="NVZ31" s="452"/>
      <c r="NWA31" s="452"/>
      <c r="NWB31" s="452"/>
      <c r="NWC31" s="452"/>
      <c r="NWD31" s="452"/>
      <c r="NWE31" s="452"/>
      <c r="NWF31" s="452"/>
      <c r="NWG31" s="452"/>
      <c r="NWH31" s="452"/>
      <c r="NWI31" s="452"/>
      <c r="NWJ31" s="452"/>
      <c r="NWK31" s="452"/>
      <c r="NWL31" s="452"/>
      <c r="NWM31" s="452"/>
      <c r="NWN31" s="452"/>
      <c r="NWO31" s="452"/>
      <c r="NWP31" s="452"/>
      <c r="NWQ31" s="452"/>
      <c r="NWR31" s="452"/>
      <c r="NWS31" s="452"/>
      <c r="NWT31" s="452"/>
      <c r="NWU31" s="452"/>
      <c r="NWV31" s="452"/>
      <c r="NWW31" s="452"/>
      <c r="NWX31" s="452"/>
      <c r="NWY31" s="452"/>
      <c r="NWZ31" s="452"/>
      <c r="NXA31" s="452"/>
      <c r="NXB31" s="452"/>
      <c r="NXC31" s="452"/>
      <c r="NXD31" s="452"/>
      <c r="NXE31" s="452"/>
      <c r="NXF31" s="452"/>
      <c r="NXG31" s="452"/>
      <c r="NXH31" s="452"/>
      <c r="NXI31" s="452"/>
      <c r="NXJ31" s="452"/>
      <c r="NXK31" s="452"/>
      <c r="NXL31" s="452"/>
      <c r="NXM31" s="452"/>
      <c r="NXN31" s="452"/>
      <c r="NXO31" s="452"/>
      <c r="NXP31" s="452"/>
      <c r="NXQ31" s="452"/>
      <c r="NXR31" s="452"/>
      <c r="NXS31" s="452"/>
      <c r="NXT31" s="452"/>
      <c r="NXU31" s="452"/>
      <c r="NXV31" s="452"/>
      <c r="NXW31" s="452"/>
      <c r="NXX31" s="452"/>
      <c r="NXY31" s="452"/>
      <c r="NXZ31" s="452"/>
      <c r="NYA31" s="452"/>
      <c r="NYB31" s="452"/>
      <c r="NYC31" s="452"/>
      <c r="NYD31" s="452"/>
      <c r="NYE31" s="452"/>
      <c r="NYF31" s="452"/>
      <c r="NYG31" s="452"/>
      <c r="NYH31" s="452"/>
      <c r="NYI31" s="452"/>
      <c r="NYJ31" s="452"/>
      <c r="NYK31" s="452"/>
      <c r="NYL31" s="452"/>
      <c r="NYM31" s="452"/>
      <c r="NYN31" s="452"/>
      <c r="NYO31" s="452"/>
      <c r="NYP31" s="452"/>
      <c r="NYQ31" s="452"/>
      <c r="NYR31" s="452"/>
      <c r="NYS31" s="452"/>
      <c r="NYT31" s="452"/>
      <c r="NYU31" s="452"/>
      <c r="NYV31" s="452"/>
      <c r="NYW31" s="452"/>
      <c r="NYX31" s="452"/>
      <c r="NYY31" s="452"/>
      <c r="NYZ31" s="452"/>
      <c r="NZA31" s="452"/>
      <c r="NZB31" s="452"/>
      <c r="NZC31" s="452"/>
      <c r="NZD31" s="452"/>
      <c r="NZE31" s="452"/>
      <c r="NZF31" s="452"/>
      <c r="NZG31" s="452"/>
      <c r="NZH31" s="452"/>
      <c r="NZI31" s="452"/>
      <c r="NZJ31" s="452"/>
      <c r="NZK31" s="452"/>
      <c r="NZL31" s="452"/>
      <c r="NZM31" s="452"/>
      <c r="NZN31" s="452"/>
      <c r="NZO31" s="452"/>
      <c r="NZP31" s="452"/>
      <c r="NZQ31" s="452"/>
      <c r="NZR31" s="452"/>
      <c r="NZS31" s="452"/>
      <c r="NZT31" s="452"/>
      <c r="NZU31" s="452"/>
      <c r="NZV31" s="452"/>
      <c r="NZW31" s="452"/>
      <c r="NZX31" s="452"/>
      <c r="NZY31" s="452"/>
      <c r="NZZ31" s="452"/>
      <c r="OAA31" s="452"/>
      <c r="OAB31" s="452"/>
      <c r="OAC31" s="452"/>
      <c r="OAD31" s="452"/>
      <c r="OAE31" s="452"/>
      <c r="OAF31" s="452"/>
      <c r="OAG31" s="452"/>
      <c r="OAH31" s="452"/>
      <c r="OAI31" s="452"/>
      <c r="OAJ31" s="452"/>
      <c r="OAK31" s="452"/>
      <c r="OAL31" s="452"/>
      <c r="OAM31" s="452"/>
      <c r="OAN31" s="452"/>
      <c r="OAO31" s="452"/>
      <c r="OAP31" s="452"/>
      <c r="OAQ31" s="452"/>
      <c r="OAR31" s="452"/>
      <c r="OAS31" s="452"/>
      <c r="OAT31" s="452"/>
      <c r="OAU31" s="452"/>
      <c r="OAV31" s="452"/>
      <c r="OAW31" s="452"/>
      <c r="OAX31" s="452"/>
      <c r="OAY31" s="452"/>
      <c r="OAZ31" s="452"/>
      <c r="OBA31" s="452"/>
      <c r="OBB31" s="452"/>
      <c r="OBC31" s="452"/>
      <c r="OBD31" s="452"/>
      <c r="OBE31" s="452"/>
      <c r="OBF31" s="452"/>
      <c r="OBG31" s="452"/>
      <c r="OBH31" s="452"/>
      <c r="OBI31" s="452"/>
      <c r="OBJ31" s="452"/>
      <c r="OBK31" s="452"/>
      <c r="OBL31" s="452"/>
      <c r="OBM31" s="452"/>
      <c r="OBN31" s="452"/>
      <c r="OBO31" s="452"/>
      <c r="OBP31" s="452"/>
      <c r="OBQ31" s="452"/>
      <c r="OBR31" s="452"/>
      <c r="OBS31" s="452"/>
      <c r="OBT31" s="452"/>
      <c r="OBU31" s="452"/>
      <c r="OBV31" s="452"/>
      <c r="OBW31" s="452"/>
      <c r="OBX31" s="452"/>
      <c r="OBY31" s="452"/>
      <c r="OBZ31" s="452"/>
      <c r="OCA31" s="452"/>
      <c r="OCB31" s="452"/>
      <c r="OCC31" s="452"/>
      <c r="OCD31" s="452"/>
      <c r="OCE31" s="452"/>
      <c r="OCF31" s="452"/>
      <c r="OCG31" s="452"/>
      <c r="OCH31" s="452"/>
      <c r="OCI31" s="452"/>
      <c r="OCJ31" s="452"/>
      <c r="OCK31" s="452"/>
      <c r="OCL31" s="452"/>
      <c r="OCM31" s="452"/>
      <c r="OCN31" s="452"/>
      <c r="OCO31" s="452"/>
      <c r="OCP31" s="452"/>
      <c r="OCQ31" s="452"/>
      <c r="OCR31" s="452"/>
      <c r="OCS31" s="452"/>
      <c r="OCT31" s="452"/>
      <c r="OCU31" s="452"/>
      <c r="OCV31" s="452"/>
      <c r="OCW31" s="452"/>
      <c r="OCX31" s="452"/>
      <c r="OCY31" s="452"/>
      <c r="OCZ31" s="452"/>
      <c r="ODA31" s="452"/>
      <c r="ODB31" s="452"/>
      <c r="ODC31" s="452"/>
      <c r="ODD31" s="452"/>
      <c r="ODE31" s="452"/>
      <c r="ODF31" s="452"/>
      <c r="ODG31" s="452"/>
      <c r="ODH31" s="452"/>
      <c r="ODI31" s="452"/>
      <c r="ODJ31" s="452"/>
      <c r="ODK31" s="452"/>
      <c r="ODL31" s="452"/>
      <c r="ODM31" s="452"/>
      <c r="ODN31" s="452"/>
      <c r="ODO31" s="452"/>
      <c r="ODP31" s="452"/>
      <c r="ODQ31" s="452"/>
      <c r="ODR31" s="452"/>
      <c r="ODS31" s="452"/>
      <c r="ODT31" s="452"/>
      <c r="ODU31" s="452"/>
      <c r="ODV31" s="452"/>
      <c r="ODW31" s="452"/>
      <c r="ODX31" s="452"/>
      <c r="ODY31" s="452"/>
      <c r="ODZ31" s="452"/>
      <c r="OEA31" s="452"/>
      <c r="OEB31" s="452"/>
      <c r="OEC31" s="452"/>
      <c r="OED31" s="452"/>
      <c r="OEE31" s="452"/>
      <c r="OEF31" s="452"/>
      <c r="OEG31" s="452"/>
      <c r="OEH31" s="452"/>
      <c r="OEI31" s="452"/>
      <c r="OEJ31" s="452"/>
      <c r="OEK31" s="452"/>
      <c r="OEL31" s="452"/>
      <c r="OEM31" s="452"/>
      <c r="OEN31" s="452"/>
      <c r="OEO31" s="452"/>
      <c r="OEP31" s="452"/>
      <c r="OEQ31" s="452"/>
      <c r="OER31" s="452"/>
      <c r="OES31" s="452"/>
      <c r="OET31" s="452"/>
      <c r="OEU31" s="452"/>
      <c r="OEV31" s="452"/>
      <c r="OEW31" s="452"/>
      <c r="OEX31" s="452"/>
      <c r="OEY31" s="452"/>
      <c r="OEZ31" s="452"/>
      <c r="OFA31" s="452"/>
      <c r="OFB31" s="452"/>
      <c r="OFC31" s="452"/>
      <c r="OFD31" s="452"/>
      <c r="OFE31" s="452"/>
      <c r="OFF31" s="452"/>
      <c r="OFG31" s="452"/>
      <c r="OFH31" s="452"/>
      <c r="OFI31" s="452"/>
      <c r="OFJ31" s="452"/>
      <c r="OFK31" s="452"/>
      <c r="OFL31" s="452"/>
      <c r="OFM31" s="452"/>
      <c r="OFN31" s="452"/>
      <c r="OFO31" s="452"/>
      <c r="OFP31" s="452"/>
      <c r="OFQ31" s="452"/>
      <c r="OFR31" s="452"/>
      <c r="OFS31" s="452"/>
      <c r="OFT31" s="452"/>
      <c r="OFU31" s="452"/>
      <c r="OFV31" s="452"/>
      <c r="OFW31" s="452"/>
      <c r="OFX31" s="452"/>
      <c r="OFY31" s="452"/>
      <c r="OFZ31" s="452"/>
      <c r="OGA31" s="452"/>
      <c r="OGB31" s="452"/>
      <c r="OGC31" s="452"/>
      <c r="OGD31" s="452"/>
      <c r="OGE31" s="452"/>
      <c r="OGF31" s="452"/>
      <c r="OGG31" s="452"/>
      <c r="OGH31" s="452"/>
      <c r="OGI31" s="452"/>
      <c r="OGJ31" s="452"/>
      <c r="OGK31" s="452"/>
      <c r="OGL31" s="452"/>
      <c r="OGM31" s="452"/>
      <c r="OGN31" s="452"/>
      <c r="OGO31" s="452"/>
      <c r="OGP31" s="452"/>
      <c r="OGQ31" s="452"/>
      <c r="OGR31" s="452"/>
      <c r="OGS31" s="452"/>
      <c r="OGT31" s="452"/>
      <c r="OGU31" s="452"/>
      <c r="OGV31" s="452"/>
      <c r="OGW31" s="452"/>
      <c r="OGX31" s="452"/>
      <c r="OGY31" s="452"/>
      <c r="OGZ31" s="452"/>
      <c r="OHA31" s="452"/>
      <c r="OHB31" s="452"/>
      <c r="OHC31" s="452"/>
      <c r="OHD31" s="452"/>
      <c r="OHE31" s="452"/>
      <c r="OHF31" s="452"/>
      <c r="OHG31" s="452"/>
      <c r="OHH31" s="452"/>
      <c r="OHI31" s="452"/>
      <c r="OHJ31" s="452"/>
      <c r="OHK31" s="452"/>
      <c r="OHL31" s="452"/>
      <c r="OHM31" s="452"/>
      <c r="OHN31" s="452"/>
      <c r="OHO31" s="452"/>
      <c r="OHP31" s="452"/>
      <c r="OHQ31" s="452"/>
      <c r="OHR31" s="452"/>
      <c r="OHS31" s="452"/>
      <c r="OHT31" s="452"/>
      <c r="OHU31" s="452"/>
      <c r="OHV31" s="452"/>
      <c r="OHW31" s="452"/>
      <c r="OHX31" s="452"/>
      <c r="OHY31" s="452"/>
      <c r="OHZ31" s="452"/>
      <c r="OIA31" s="452"/>
      <c r="OIB31" s="452"/>
      <c r="OIC31" s="452"/>
      <c r="OID31" s="452"/>
      <c r="OIE31" s="452"/>
      <c r="OIF31" s="452"/>
      <c r="OIG31" s="452"/>
      <c r="OIH31" s="452"/>
      <c r="OII31" s="452"/>
      <c r="OIJ31" s="452"/>
      <c r="OIK31" s="452"/>
      <c r="OIL31" s="452"/>
      <c r="OIM31" s="452"/>
      <c r="OIN31" s="452"/>
      <c r="OIO31" s="452"/>
      <c r="OIP31" s="452"/>
      <c r="OIQ31" s="452"/>
      <c r="OIR31" s="452"/>
      <c r="OIS31" s="452"/>
      <c r="OIT31" s="452"/>
      <c r="OIU31" s="452"/>
      <c r="OIV31" s="452"/>
      <c r="OIW31" s="452"/>
      <c r="OIX31" s="452"/>
      <c r="OIY31" s="452"/>
      <c r="OIZ31" s="452"/>
      <c r="OJA31" s="452"/>
      <c r="OJB31" s="452"/>
      <c r="OJC31" s="452"/>
      <c r="OJD31" s="452"/>
      <c r="OJE31" s="452"/>
      <c r="OJF31" s="452"/>
      <c r="OJG31" s="452"/>
      <c r="OJH31" s="452"/>
      <c r="OJI31" s="452"/>
      <c r="OJJ31" s="452"/>
      <c r="OJK31" s="452"/>
      <c r="OJL31" s="452"/>
      <c r="OJM31" s="452"/>
      <c r="OJN31" s="452"/>
      <c r="OJO31" s="452"/>
      <c r="OJP31" s="452"/>
      <c r="OJQ31" s="452"/>
      <c r="OJR31" s="452"/>
      <c r="OJS31" s="452"/>
      <c r="OJT31" s="452"/>
      <c r="OJU31" s="452"/>
      <c r="OJV31" s="452"/>
      <c r="OJW31" s="452"/>
      <c r="OJX31" s="452"/>
      <c r="OJY31" s="452"/>
      <c r="OJZ31" s="452"/>
      <c r="OKA31" s="452"/>
      <c r="OKB31" s="452"/>
      <c r="OKC31" s="452"/>
      <c r="OKD31" s="452"/>
      <c r="OKE31" s="452"/>
      <c r="OKF31" s="452"/>
      <c r="OKG31" s="452"/>
      <c r="OKH31" s="452"/>
      <c r="OKI31" s="452"/>
      <c r="OKJ31" s="452"/>
      <c r="OKK31" s="452"/>
      <c r="OKL31" s="452"/>
      <c r="OKM31" s="452"/>
      <c r="OKN31" s="452"/>
      <c r="OKO31" s="452"/>
      <c r="OKP31" s="452"/>
      <c r="OKQ31" s="452"/>
      <c r="OKR31" s="452"/>
      <c r="OKS31" s="452"/>
      <c r="OKT31" s="452"/>
      <c r="OKU31" s="452"/>
      <c r="OKV31" s="452"/>
      <c r="OKW31" s="452"/>
      <c r="OKX31" s="452"/>
      <c r="OKY31" s="452"/>
      <c r="OKZ31" s="452"/>
      <c r="OLA31" s="452"/>
      <c r="OLB31" s="452"/>
      <c r="OLC31" s="452"/>
      <c r="OLD31" s="452"/>
      <c r="OLE31" s="452"/>
      <c r="OLF31" s="452"/>
      <c r="OLG31" s="452"/>
      <c r="OLH31" s="452"/>
      <c r="OLI31" s="452"/>
      <c r="OLJ31" s="452"/>
      <c r="OLK31" s="452"/>
      <c r="OLL31" s="452"/>
      <c r="OLM31" s="452"/>
      <c r="OLN31" s="452"/>
      <c r="OLO31" s="452"/>
      <c r="OLP31" s="452"/>
      <c r="OLQ31" s="452"/>
      <c r="OLR31" s="452"/>
      <c r="OLS31" s="452"/>
      <c r="OLT31" s="452"/>
      <c r="OLU31" s="452"/>
      <c r="OLV31" s="452"/>
      <c r="OLW31" s="452"/>
      <c r="OLX31" s="452"/>
      <c r="OLY31" s="452"/>
      <c r="OLZ31" s="452"/>
      <c r="OMA31" s="452"/>
      <c r="OMB31" s="452"/>
      <c r="OMC31" s="452"/>
      <c r="OMD31" s="452"/>
      <c r="OME31" s="452"/>
      <c r="OMF31" s="452"/>
      <c r="OMG31" s="452"/>
      <c r="OMH31" s="452"/>
      <c r="OMI31" s="452"/>
      <c r="OMJ31" s="452"/>
      <c r="OMK31" s="452"/>
      <c r="OML31" s="452"/>
      <c r="OMM31" s="452"/>
      <c r="OMN31" s="452"/>
      <c r="OMO31" s="452"/>
      <c r="OMP31" s="452"/>
      <c r="OMQ31" s="452"/>
      <c r="OMR31" s="452"/>
      <c r="OMS31" s="452"/>
      <c r="OMT31" s="452"/>
      <c r="OMU31" s="452"/>
      <c r="OMV31" s="452"/>
      <c r="OMW31" s="452"/>
      <c r="OMX31" s="452"/>
      <c r="OMY31" s="452"/>
      <c r="OMZ31" s="452"/>
      <c r="ONA31" s="452"/>
      <c r="ONB31" s="452"/>
      <c r="ONC31" s="452"/>
      <c r="OND31" s="452"/>
      <c r="ONE31" s="452"/>
      <c r="ONF31" s="452"/>
      <c r="ONG31" s="452"/>
      <c r="ONH31" s="452"/>
      <c r="ONI31" s="452"/>
      <c r="ONJ31" s="452"/>
      <c r="ONK31" s="452"/>
      <c r="ONL31" s="452"/>
      <c r="ONM31" s="452"/>
      <c r="ONN31" s="452"/>
      <c r="ONO31" s="452"/>
      <c r="ONP31" s="452"/>
      <c r="ONQ31" s="452"/>
      <c r="ONR31" s="452"/>
      <c r="ONS31" s="452"/>
      <c r="ONT31" s="452"/>
      <c r="ONU31" s="452"/>
      <c r="ONV31" s="452"/>
      <c r="ONW31" s="452"/>
      <c r="ONX31" s="452"/>
      <c r="ONY31" s="452"/>
      <c r="ONZ31" s="452"/>
      <c r="OOA31" s="452"/>
      <c r="OOB31" s="452"/>
      <c r="OOC31" s="452"/>
      <c r="OOD31" s="452"/>
      <c r="OOE31" s="452"/>
      <c r="OOF31" s="452"/>
      <c r="OOG31" s="452"/>
      <c r="OOH31" s="452"/>
      <c r="OOI31" s="452"/>
      <c r="OOJ31" s="452"/>
      <c r="OOK31" s="452"/>
      <c r="OOL31" s="452"/>
      <c r="OOM31" s="452"/>
      <c r="OON31" s="452"/>
      <c r="OOO31" s="452"/>
      <c r="OOP31" s="452"/>
      <c r="OOQ31" s="452"/>
      <c r="OOR31" s="452"/>
      <c r="OOS31" s="452"/>
      <c r="OOT31" s="452"/>
      <c r="OOU31" s="452"/>
      <c r="OOV31" s="452"/>
      <c r="OOW31" s="452"/>
      <c r="OOX31" s="452"/>
      <c r="OOY31" s="452"/>
      <c r="OOZ31" s="452"/>
      <c r="OPA31" s="452"/>
      <c r="OPB31" s="452"/>
      <c r="OPC31" s="452"/>
      <c r="OPD31" s="452"/>
      <c r="OPE31" s="452"/>
      <c r="OPF31" s="452"/>
      <c r="OPG31" s="452"/>
      <c r="OPH31" s="452"/>
      <c r="OPI31" s="452"/>
      <c r="OPJ31" s="452"/>
      <c r="OPK31" s="452"/>
      <c r="OPL31" s="452"/>
      <c r="OPM31" s="452"/>
      <c r="OPN31" s="452"/>
      <c r="OPO31" s="452"/>
      <c r="OPP31" s="452"/>
      <c r="OPQ31" s="452"/>
      <c r="OPR31" s="452"/>
      <c r="OPS31" s="452"/>
      <c r="OPT31" s="452"/>
      <c r="OPU31" s="452"/>
      <c r="OPV31" s="452"/>
      <c r="OPW31" s="452"/>
      <c r="OPX31" s="452"/>
      <c r="OPY31" s="452"/>
      <c r="OPZ31" s="452"/>
      <c r="OQA31" s="452"/>
      <c r="OQB31" s="452"/>
      <c r="OQC31" s="452"/>
      <c r="OQD31" s="452"/>
      <c r="OQE31" s="452"/>
      <c r="OQF31" s="452"/>
      <c r="OQG31" s="452"/>
      <c r="OQH31" s="452"/>
      <c r="OQI31" s="452"/>
      <c r="OQJ31" s="452"/>
      <c r="OQK31" s="452"/>
      <c r="OQL31" s="452"/>
      <c r="OQM31" s="452"/>
      <c r="OQN31" s="452"/>
      <c r="OQO31" s="452"/>
      <c r="OQP31" s="452"/>
      <c r="OQQ31" s="452"/>
      <c r="OQR31" s="452"/>
      <c r="OQS31" s="452"/>
      <c r="OQT31" s="452"/>
      <c r="OQU31" s="452"/>
      <c r="OQV31" s="452"/>
      <c r="OQW31" s="452"/>
      <c r="OQX31" s="452"/>
      <c r="OQY31" s="452"/>
      <c r="OQZ31" s="452"/>
      <c r="ORA31" s="452"/>
      <c r="ORB31" s="452"/>
      <c r="ORC31" s="452"/>
      <c r="ORD31" s="452"/>
      <c r="ORE31" s="452"/>
      <c r="ORF31" s="452"/>
      <c r="ORG31" s="452"/>
      <c r="ORH31" s="452"/>
      <c r="ORI31" s="452"/>
      <c r="ORJ31" s="452"/>
      <c r="ORK31" s="452"/>
      <c r="ORL31" s="452"/>
      <c r="ORM31" s="452"/>
      <c r="ORN31" s="452"/>
      <c r="ORO31" s="452"/>
      <c r="ORP31" s="452"/>
      <c r="ORQ31" s="452"/>
      <c r="ORR31" s="452"/>
      <c r="ORS31" s="452"/>
      <c r="ORT31" s="452"/>
      <c r="ORU31" s="452"/>
      <c r="ORV31" s="452"/>
      <c r="ORW31" s="452"/>
      <c r="ORX31" s="452"/>
      <c r="ORY31" s="452"/>
      <c r="ORZ31" s="452"/>
      <c r="OSA31" s="452"/>
      <c r="OSB31" s="452"/>
      <c r="OSC31" s="452"/>
      <c r="OSD31" s="452"/>
      <c r="OSE31" s="452"/>
      <c r="OSF31" s="452"/>
      <c r="OSG31" s="452"/>
      <c r="OSH31" s="452"/>
      <c r="OSI31" s="452"/>
      <c r="OSJ31" s="452"/>
      <c r="OSK31" s="452"/>
      <c r="OSL31" s="452"/>
      <c r="OSM31" s="452"/>
      <c r="OSN31" s="452"/>
      <c r="OSO31" s="452"/>
      <c r="OSP31" s="452"/>
      <c r="OSQ31" s="452"/>
      <c r="OSR31" s="452"/>
      <c r="OSS31" s="452"/>
      <c r="OST31" s="452"/>
      <c r="OSU31" s="452"/>
      <c r="OSV31" s="452"/>
      <c r="OSW31" s="452"/>
      <c r="OSX31" s="452"/>
      <c r="OSY31" s="452"/>
      <c r="OSZ31" s="452"/>
      <c r="OTA31" s="452"/>
      <c r="OTB31" s="452"/>
      <c r="OTC31" s="452"/>
      <c r="OTD31" s="452"/>
      <c r="OTE31" s="452"/>
      <c r="OTF31" s="452"/>
      <c r="OTG31" s="452"/>
      <c r="OTH31" s="452"/>
      <c r="OTI31" s="452"/>
      <c r="OTJ31" s="452"/>
      <c r="OTK31" s="452"/>
      <c r="OTL31" s="452"/>
      <c r="OTM31" s="452"/>
      <c r="OTN31" s="452"/>
      <c r="OTO31" s="452"/>
      <c r="OTP31" s="452"/>
      <c r="OTQ31" s="452"/>
      <c r="OTR31" s="452"/>
      <c r="OTS31" s="452"/>
      <c r="OTT31" s="452"/>
      <c r="OTU31" s="452"/>
      <c r="OTV31" s="452"/>
      <c r="OTW31" s="452"/>
      <c r="OTX31" s="452"/>
      <c r="OTY31" s="452"/>
      <c r="OTZ31" s="452"/>
      <c r="OUA31" s="452"/>
      <c r="OUB31" s="452"/>
      <c r="OUC31" s="452"/>
      <c r="OUD31" s="452"/>
      <c r="OUE31" s="452"/>
      <c r="OUF31" s="452"/>
      <c r="OUG31" s="452"/>
      <c r="OUH31" s="452"/>
      <c r="OUI31" s="452"/>
      <c r="OUJ31" s="452"/>
      <c r="OUK31" s="452"/>
      <c r="OUL31" s="452"/>
      <c r="OUM31" s="452"/>
      <c r="OUN31" s="452"/>
      <c r="OUO31" s="452"/>
      <c r="OUP31" s="452"/>
      <c r="OUQ31" s="452"/>
      <c r="OUR31" s="452"/>
      <c r="OUS31" s="452"/>
      <c r="OUT31" s="452"/>
      <c r="OUU31" s="452"/>
      <c r="OUV31" s="452"/>
      <c r="OUW31" s="452"/>
      <c r="OUX31" s="452"/>
      <c r="OUY31" s="452"/>
      <c r="OUZ31" s="452"/>
      <c r="OVA31" s="452"/>
      <c r="OVB31" s="452"/>
      <c r="OVC31" s="452"/>
      <c r="OVD31" s="452"/>
      <c r="OVE31" s="452"/>
      <c r="OVF31" s="452"/>
      <c r="OVG31" s="452"/>
      <c r="OVH31" s="452"/>
      <c r="OVI31" s="452"/>
      <c r="OVJ31" s="452"/>
      <c r="OVK31" s="452"/>
      <c r="OVL31" s="452"/>
      <c r="OVM31" s="452"/>
      <c r="OVN31" s="452"/>
      <c r="OVO31" s="452"/>
      <c r="OVP31" s="452"/>
      <c r="OVQ31" s="452"/>
      <c r="OVR31" s="452"/>
      <c r="OVS31" s="452"/>
      <c r="OVT31" s="452"/>
      <c r="OVU31" s="452"/>
      <c r="OVV31" s="452"/>
      <c r="OVW31" s="452"/>
      <c r="OVX31" s="452"/>
      <c r="OVY31" s="452"/>
      <c r="OVZ31" s="452"/>
      <c r="OWA31" s="452"/>
      <c r="OWB31" s="452"/>
      <c r="OWC31" s="452"/>
      <c r="OWD31" s="452"/>
      <c r="OWE31" s="452"/>
      <c r="OWF31" s="452"/>
      <c r="OWG31" s="452"/>
      <c r="OWH31" s="452"/>
      <c r="OWI31" s="452"/>
      <c r="OWJ31" s="452"/>
      <c r="OWK31" s="452"/>
      <c r="OWL31" s="452"/>
      <c r="OWM31" s="452"/>
      <c r="OWN31" s="452"/>
      <c r="OWO31" s="452"/>
      <c r="OWP31" s="452"/>
      <c r="OWQ31" s="452"/>
      <c r="OWR31" s="452"/>
      <c r="OWS31" s="452"/>
      <c r="OWT31" s="452"/>
      <c r="OWU31" s="452"/>
      <c r="OWV31" s="452"/>
      <c r="OWW31" s="452"/>
      <c r="OWX31" s="452"/>
      <c r="OWY31" s="452"/>
      <c r="OWZ31" s="452"/>
      <c r="OXA31" s="452"/>
      <c r="OXB31" s="452"/>
      <c r="OXC31" s="452"/>
      <c r="OXD31" s="452"/>
      <c r="OXE31" s="452"/>
      <c r="OXF31" s="452"/>
      <c r="OXG31" s="452"/>
      <c r="OXH31" s="452"/>
      <c r="OXI31" s="452"/>
      <c r="OXJ31" s="452"/>
      <c r="OXK31" s="452"/>
      <c r="OXL31" s="452"/>
      <c r="OXM31" s="452"/>
      <c r="OXN31" s="452"/>
      <c r="OXO31" s="452"/>
      <c r="OXP31" s="452"/>
      <c r="OXQ31" s="452"/>
      <c r="OXR31" s="452"/>
      <c r="OXS31" s="452"/>
      <c r="OXT31" s="452"/>
      <c r="OXU31" s="452"/>
      <c r="OXV31" s="452"/>
      <c r="OXW31" s="452"/>
      <c r="OXX31" s="452"/>
      <c r="OXY31" s="452"/>
      <c r="OXZ31" s="452"/>
      <c r="OYA31" s="452"/>
      <c r="OYB31" s="452"/>
      <c r="OYC31" s="452"/>
      <c r="OYD31" s="452"/>
      <c r="OYE31" s="452"/>
      <c r="OYF31" s="452"/>
      <c r="OYG31" s="452"/>
      <c r="OYH31" s="452"/>
      <c r="OYI31" s="452"/>
      <c r="OYJ31" s="452"/>
      <c r="OYK31" s="452"/>
      <c r="OYL31" s="452"/>
      <c r="OYM31" s="452"/>
      <c r="OYN31" s="452"/>
      <c r="OYO31" s="452"/>
      <c r="OYP31" s="452"/>
      <c r="OYQ31" s="452"/>
      <c r="OYR31" s="452"/>
      <c r="OYS31" s="452"/>
      <c r="OYT31" s="452"/>
      <c r="OYU31" s="452"/>
      <c r="OYV31" s="452"/>
      <c r="OYW31" s="452"/>
      <c r="OYX31" s="452"/>
      <c r="OYY31" s="452"/>
      <c r="OYZ31" s="452"/>
      <c r="OZA31" s="452"/>
      <c r="OZB31" s="452"/>
      <c r="OZC31" s="452"/>
      <c r="OZD31" s="452"/>
      <c r="OZE31" s="452"/>
      <c r="OZF31" s="452"/>
      <c r="OZG31" s="452"/>
      <c r="OZH31" s="452"/>
      <c r="OZI31" s="452"/>
      <c r="OZJ31" s="452"/>
      <c r="OZK31" s="452"/>
      <c r="OZL31" s="452"/>
      <c r="OZM31" s="452"/>
      <c r="OZN31" s="452"/>
      <c r="OZO31" s="452"/>
      <c r="OZP31" s="452"/>
      <c r="OZQ31" s="452"/>
      <c r="OZR31" s="452"/>
      <c r="OZS31" s="452"/>
      <c r="OZT31" s="452"/>
      <c r="OZU31" s="452"/>
      <c r="OZV31" s="452"/>
      <c r="OZW31" s="452"/>
      <c r="OZX31" s="452"/>
      <c r="OZY31" s="452"/>
      <c r="OZZ31" s="452"/>
      <c r="PAA31" s="452"/>
      <c r="PAB31" s="452"/>
      <c r="PAC31" s="452"/>
      <c r="PAD31" s="452"/>
      <c r="PAE31" s="452"/>
      <c r="PAF31" s="452"/>
      <c r="PAG31" s="452"/>
      <c r="PAH31" s="452"/>
      <c r="PAI31" s="452"/>
      <c r="PAJ31" s="452"/>
      <c r="PAK31" s="452"/>
      <c r="PAL31" s="452"/>
      <c r="PAM31" s="452"/>
      <c r="PAN31" s="452"/>
      <c r="PAO31" s="452"/>
      <c r="PAP31" s="452"/>
      <c r="PAQ31" s="452"/>
      <c r="PAR31" s="452"/>
      <c r="PAS31" s="452"/>
      <c r="PAT31" s="452"/>
      <c r="PAU31" s="452"/>
      <c r="PAV31" s="452"/>
      <c r="PAW31" s="452"/>
      <c r="PAX31" s="452"/>
      <c r="PAY31" s="452"/>
      <c r="PAZ31" s="452"/>
      <c r="PBA31" s="452"/>
      <c r="PBB31" s="452"/>
      <c r="PBC31" s="452"/>
      <c r="PBD31" s="452"/>
      <c r="PBE31" s="452"/>
      <c r="PBF31" s="452"/>
      <c r="PBG31" s="452"/>
      <c r="PBH31" s="452"/>
      <c r="PBI31" s="452"/>
      <c r="PBJ31" s="452"/>
      <c r="PBK31" s="452"/>
      <c r="PBL31" s="452"/>
      <c r="PBM31" s="452"/>
      <c r="PBN31" s="452"/>
      <c r="PBO31" s="452"/>
      <c r="PBP31" s="452"/>
      <c r="PBQ31" s="452"/>
      <c r="PBR31" s="452"/>
      <c r="PBS31" s="452"/>
      <c r="PBT31" s="452"/>
      <c r="PBU31" s="452"/>
      <c r="PBV31" s="452"/>
      <c r="PBW31" s="452"/>
      <c r="PBX31" s="452"/>
      <c r="PBY31" s="452"/>
      <c r="PBZ31" s="452"/>
      <c r="PCA31" s="452"/>
      <c r="PCB31" s="452"/>
      <c r="PCC31" s="452"/>
      <c r="PCD31" s="452"/>
      <c r="PCE31" s="452"/>
      <c r="PCF31" s="452"/>
      <c r="PCG31" s="452"/>
      <c r="PCH31" s="452"/>
      <c r="PCI31" s="452"/>
      <c r="PCJ31" s="452"/>
      <c r="PCK31" s="452"/>
      <c r="PCL31" s="452"/>
      <c r="PCM31" s="452"/>
      <c r="PCN31" s="452"/>
      <c r="PCO31" s="452"/>
      <c r="PCP31" s="452"/>
      <c r="PCQ31" s="452"/>
      <c r="PCR31" s="452"/>
      <c r="PCS31" s="452"/>
      <c r="PCT31" s="452"/>
      <c r="PCU31" s="452"/>
      <c r="PCV31" s="452"/>
      <c r="PCW31" s="452"/>
      <c r="PCX31" s="452"/>
      <c r="PCY31" s="452"/>
      <c r="PCZ31" s="452"/>
      <c r="PDA31" s="452"/>
      <c r="PDB31" s="452"/>
      <c r="PDC31" s="452"/>
      <c r="PDD31" s="452"/>
      <c r="PDE31" s="452"/>
      <c r="PDF31" s="452"/>
      <c r="PDG31" s="452"/>
      <c r="PDH31" s="452"/>
      <c r="PDI31" s="452"/>
      <c r="PDJ31" s="452"/>
      <c r="PDK31" s="452"/>
      <c r="PDL31" s="452"/>
      <c r="PDM31" s="452"/>
      <c r="PDN31" s="452"/>
      <c r="PDO31" s="452"/>
      <c r="PDP31" s="452"/>
      <c r="PDQ31" s="452"/>
      <c r="PDR31" s="452"/>
      <c r="PDS31" s="452"/>
      <c r="PDT31" s="452"/>
      <c r="PDU31" s="452"/>
      <c r="PDV31" s="452"/>
      <c r="PDW31" s="452"/>
      <c r="PDX31" s="452"/>
      <c r="PDY31" s="452"/>
      <c r="PDZ31" s="452"/>
      <c r="PEA31" s="452"/>
      <c r="PEB31" s="452"/>
      <c r="PEC31" s="452"/>
      <c r="PED31" s="452"/>
      <c r="PEE31" s="452"/>
      <c r="PEF31" s="452"/>
      <c r="PEG31" s="452"/>
      <c r="PEH31" s="452"/>
      <c r="PEI31" s="452"/>
      <c r="PEJ31" s="452"/>
      <c r="PEK31" s="452"/>
      <c r="PEL31" s="452"/>
      <c r="PEM31" s="452"/>
      <c r="PEN31" s="452"/>
      <c r="PEO31" s="452"/>
      <c r="PEP31" s="452"/>
      <c r="PEQ31" s="452"/>
      <c r="PER31" s="452"/>
      <c r="PES31" s="452"/>
      <c r="PET31" s="452"/>
      <c r="PEU31" s="452"/>
      <c r="PEV31" s="452"/>
      <c r="PEW31" s="452"/>
      <c r="PEX31" s="452"/>
      <c r="PEY31" s="452"/>
      <c r="PEZ31" s="452"/>
      <c r="PFA31" s="452"/>
      <c r="PFB31" s="452"/>
      <c r="PFC31" s="452"/>
      <c r="PFD31" s="452"/>
      <c r="PFE31" s="452"/>
      <c r="PFF31" s="452"/>
      <c r="PFG31" s="452"/>
      <c r="PFH31" s="452"/>
      <c r="PFI31" s="452"/>
      <c r="PFJ31" s="452"/>
      <c r="PFK31" s="452"/>
      <c r="PFL31" s="452"/>
      <c r="PFM31" s="452"/>
      <c r="PFN31" s="452"/>
      <c r="PFO31" s="452"/>
      <c r="PFP31" s="452"/>
      <c r="PFQ31" s="452"/>
      <c r="PFR31" s="452"/>
      <c r="PFS31" s="452"/>
      <c r="PFT31" s="452"/>
      <c r="PFU31" s="452"/>
      <c r="PFV31" s="452"/>
      <c r="PFW31" s="452"/>
      <c r="PFX31" s="452"/>
      <c r="PFY31" s="452"/>
      <c r="PFZ31" s="452"/>
      <c r="PGA31" s="452"/>
      <c r="PGB31" s="452"/>
      <c r="PGC31" s="452"/>
      <c r="PGD31" s="452"/>
      <c r="PGE31" s="452"/>
      <c r="PGF31" s="452"/>
      <c r="PGG31" s="452"/>
      <c r="PGH31" s="452"/>
      <c r="PGI31" s="452"/>
      <c r="PGJ31" s="452"/>
      <c r="PGK31" s="452"/>
      <c r="PGL31" s="452"/>
      <c r="PGM31" s="452"/>
      <c r="PGN31" s="452"/>
      <c r="PGO31" s="452"/>
      <c r="PGP31" s="452"/>
      <c r="PGQ31" s="452"/>
      <c r="PGR31" s="452"/>
      <c r="PGS31" s="452"/>
      <c r="PGT31" s="452"/>
      <c r="PGU31" s="452"/>
      <c r="PGV31" s="452"/>
      <c r="PGW31" s="452"/>
      <c r="PGX31" s="452"/>
      <c r="PGY31" s="452"/>
      <c r="PGZ31" s="452"/>
      <c r="PHA31" s="452"/>
      <c r="PHB31" s="452"/>
      <c r="PHC31" s="452"/>
      <c r="PHD31" s="452"/>
      <c r="PHE31" s="452"/>
      <c r="PHF31" s="452"/>
      <c r="PHG31" s="452"/>
      <c r="PHH31" s="452"/>
      <c r="PHI31" s="452"/>
      <c r="PHJ31" s="452"/>
      <c r="PHK31" s="452"/>
      <c r="PHL31" s="452"/>
      <c r="PHM31" s="452"/>
      <c r="PHN31" s="452"/>
      <c r="PHO31" s="452"/>
      <c r="PHP31" s="452"/>
      <c r="PHQ31" s="452"/>
      <c r="PHR31" s="452"/>
      <c r="PHS31" s="452"/>
      <c r="PHT31" s="452"/>
      <c r="PHU31" s="452"/>
      <c r="PHV31" s="452"/>
      <c r="PHW31" s="452"/>
      <c r="PHX31" s="452"/>
      <c r="PHY31" s="452"/>
      <c r="PHZ31" s="452"/>
      <c r="PIA31" s="452"/>
      <c r="PIB31" s="452"/>
      <c r="PIC31" s="452"/>
      <c r="PID31" s="452"/>
      <c r="PIE31" s="452"/>
      <c r="PIF31" s="452"/>
      <c r="PIG31" s="452"/>
      <c r="PIH31" s="452"/>
      <c r="PII31" s="452"/>
      <c r="PIJ31" s="452"/>
      <c r="PIK31" s="452"/>
      <c r="PIL31" s="452"/>
      <c r="PIM31" s="452"/>
      <c r="PIN31" s="452"/>
      <c r="PIO31" s="452"/>
      <c r="PIP31" s="452"/>
      <c r="PIQ31" s="452"/>
      <c r="PIR31" s="452"/>
      <c r="PIS31" s="452"/>
      <c r="PIT31" s="452"/>
      <c r="PIU31" s="452"/>
      <c r="PIV31" s="452"/>
      <c r="PIW31" s="452"/>
      <c r="PIX31" s="452"/>
      <c r="PIY31" s="452"/>
      <c r="PIZ31" s="452"/>
      <c r="PJA31" s="452"/>
      <c r="PJB31" s="452"/>
      <c r="PJC31" s="452"/>
      <c r="PJD31" s="452"/>
      <c r="PJE31" s="452"/>
      <c r="PJF31" s="452"/>
      <c r="PJG31" s="452"/>
      <c r="PJH31" s="452"/>
      <c r="PJI31" s="452"/>
      <c r="PJJ31" s="452"/>
      <c r="PJK31" s="452"/>
      <c r="PJL31" s="452"/>
      <c r="PJM31" s="452"/>
      <c r="PJN31" s="452"/>
      <c r="PJO31" s="452"/>
      <c r="PJP31" s="452"/>
      <c r="PJQ31" s="452"/>
      <c r="PJR31" s="452"/>
      <c r="PJS31" s="452"/>
      <c r="PJT31" s="452"/>
      <c r="PJU31" s="452"/>
      <c r="PJV31" s="452"/>
      <c r="PJW31" s="452"/>
      <c r="PJX31" s="452"/>
      <c r="PJY31" s="452"/>
      <c r="PJZ31" s="452"/>
      <c r="PKA31" s="452"/>
      <c r="PKB31" s="452"/>
      <c r="PKC31" s="452"/>
      <c r="PKD31" s="452"/>
      <c r="PKE31" s="452"/>
      <c r="PKF31" s="452"/>
      <c r="PKG31" s="452"/>
      <c r="PKH31" s="452"/>
      <c r="PKI31" s="452"/>
      <c r="PKJ31" s="452"/>
      <c r="PKK31" s="452"/>
      <c r="PKL31" s="452"/>
      <c r="PKM31" s="452"/>
      <c r="PKN31" s="452"/>
      <c r="PKO31" s="452"/>
      <c r="PKP31" s="452"/>
      <c r="PKQ31" s="452"/>
      <c r="PKR31" s="452"/>
      <c r="PKS31" s="452"/>
      <c r="PKT31" s="452"/>
      <c r="PKU31" s="452"/>
      <c r="PKV31" s="452"/>
      <c r="PKW31" s="452"/>
      <c r="PKX31" s="452"/>
      <c r="PKY31" s="452"/>
      <c r="PKZ31" s="452"/>
      <c r="PLA31" s="452"/>
      <c r="PLB31" s="452"/>
      <c r="PLC31" s="452"/>
      <c r="PLD31" s="452"/>
      <c r="PLE31" s="452"/>
      <c r="PLF31" s="452"/>
      <c r="PLG31" s="452"/>
      <c r="PLH31" s="452"/>
      <c r="PLI31" s="452"/>
      <c r="PLJ31" s="452"/>
      <c r="PLK31" s="452"/>
      <c r="PLL31" s="452"/>
      <c r="PLM31" s="452"/>
      <c r="PLN31" s="452"/>
      <c r="PLO31" s="452"/>
      <c r="PLP31" s="452"/>
      <c r="PLQ31" s="452"/>
      <c r="PLR31" s="452"/>
      <c r="PLS31" s="452"/>
      <c r="PLT31" s="452"/>
      <c r="PLU31" s="452"/>
      <c r="PLV31" s="452"/>
      <c r="PLW31" s="452"/>
      <c r="PLX31" s="452"/>
      <c r="PLY31" s="452"/>
      <c r="PLZ31" s="452"/>
      <c r="PMA31" s="452"/>
      <c r="PMB31" s="452"/>
      <c r="PMC31" s="452"/>
      <c r="PMD31" s="452"/>
      <c r="PME31" s="452"/>
      <c r="PMF31" s="452"/>
      <c r="PMG31" s="452"/>
      <c r="PMH31" s="452"/>
      <c r="PMI31" s="452"/>
      <c r="PMJ31" s="452"/>
      <c r="PMK31" s="452"/>
      <c r="PML31" s="452"/>
      <c r="PMM31" s="452"/>
      <c r="PMN31" s="452"/>
      <c r="PMO31" s="452"/>
      <c r="PMP31" s="452"/>
      <c r="PMQ31" s="452"/>
      <c r="PMR31" s="452"/>
      <c r="PMS31" s="452"/>
      <c r="PMT31" s="452"/>
      <c r="PMU31" s="452"/>
      <c r="PMV31" s="452"/>
      <c r="PMW31" s="452"/>
      <c r="PMX31" s="452"/>
      <c r="PMY31" s="452"/>
      <c r="PMZ31" s="452"/>
      <c r="PNA31" s="452"/>
      <c r="PNB31" s="452"/>
      <c r="PNC31" s="452"/>
      <c r="PND31" s="452"/>
      <c r="PNE31" s="452"/>
      <c r="PNF31" s="452"/>
      <c r="PNG31" s="452"/>
      <c r="PNH31" s="452"/>
      <c r="PNI31" s="452"/>
      <c r="PNJ31" s="452"/>
      <c r="PNK31" s="452"/>
      <c r="PNL31" s="452"/>
      <c r="PNM31" s="452"/>
      <c r="PNN31" s="452"/>
      <c r="PNO31" s="452"/>
      <c r="PNP31" s="452"/>
      <c r="PNQ31" s="452"/>
      <c r="PNR31" s="452"/>
      <c r="PNS31" s="452"/>
      <c r="PNT31" s="452"/>
      <c r="PNU31" s="452"/>
      <c r="PNV31" s="452"/>
      <c r="PNW31" s="452"/>
      <c r="PNX31" s="452"/>
      <c r="PNY31" s="452"/>
      <c r="PNZ31" s="452"/>
      <c r="POA31" s="452"/>
      <c r="POB31" s="452"/>
      <c r="POC31" s="452"/>
      <c r="POD31" s="452"/>
      <c r="POE31" s="452"/>
      <c r="POF31" s="452"/>
      <c r="POG31" s="452"/>
      <c r="POH31" s="452"/>
      <c r="POI31" s="452"/>
      <c r="POJ31" s="452"/>
      <c r="POK31" s="452"/>
      <c r="POL31" s="452"/>
      <c r="POM31" s="452"/>
      <c r="PON31" s="452"/>
      <c r="POO31" s="452"/>
      <c r="POP31" s="452"/>
      <c r="POQ31" s="452"/>
      <c r="POR31" s="452"/>
      <c r="POS31" s="452"/>
      <c r="POT31" s="452"/>
      <c r="POU31" s="452"/>
      <c r="POV31" s="452"/>
      <c r="POW31" s="452"/>
      <c r="POX31" s="452"/>
      <c r="POY31" s="452"/>
      <c r="POZ31" s="452"/>
      <c r="PPA31" s="452"/>
      <c r="PPB31" s="452"/>
      <c r="PPC31" s="452"/>
      <c r="PPD31" s="452"/>
      <c r="PPE31" s="452"/>
      <c r="PPF31" s="452"/>
      <c r="PPG31" s="452"/>
      <c r="PPH31" s="452"/>
      <c r="PPI31" s="452"/>
      <c r="PPJ31" s="452"/>
      <c r="PPK31" s="452"/>
      <c r="PPL31" s="452"/>
      <c r="PPM31" s="452"/>
      <c r="PPN31" s="452"/>
      <c r="PPO31" s="452"/>
      <c r="PPP31" s="452"/>
      <c r="PPQ31" s="452"/>
      <c r="PPR31" s="452"/>
      <c r="PPS31" s="452"/>
      <c r="PPT31" s="452"/>
      <c r="PPU31" s="452"/>
      <c r="PPV31" s="452"/>
      <c r="PPW31" s="452"/>
      <c r="PPX31" s="452"/>
      <c r="PPY31" s="452"/>
      <c r="PPZ31" s="452"/>
      <c r="PQA31" s="452"/>
      <c r="PQB31" s="452"/>
      <c r="PQC31" s="452"/>
      <c r="PQD31" s="452"/>
      <c r="PQE31" s="452"/>
      <c r="PQF31" s="452"/>
      <c r="PQG31" s="452"/>
      <c r="PQH31" s="452"/>
      <c r="PQI31" s="452"/>
      <c r="PQJ31" s="452"/>
      <c r="PQK31" s="452"/>
      <c r="PQL31" s="452"/>
      <c r="PQM31" s="452"/>
      <c r="PQN31" s="452"/>
      <c r="PQO31" s="452"/>
      <c r="PQP31" s="452"/>
      <c r="PQQ31" s="452"/>
      <c r="PQR31" s="452"/>
      <c r="PQS31" s="452"/>
      <c r="PQT31" s="452"/>
      <c r="PQU31" s="452"/>
      <c r="PQV31" s="452"/>
      <c r="PQW31" s="452"/>
      <c r="PQX31" s="452"/>
      <c r="PQY31" s="452"/>
      <c r="PQZ31" s="452"/>
      <c r="PRA31" s="452"/>
      <c r="PRB31" s="452"/>
      <c r="PRC31" s="452"/>
      <c r="PRD31" s="452"/>
      <c r="PRE31" s="452"/>
      <c r="PRF31" s="452"/>
      <c r="PRG31" s="452"/>
      <c r="PRH31" s="452"/>
      <c r="PRI31" s="452"/>
      <c r="PRJ31" s="452"/>
      <c r="PRK31" s="452"/>
      <c r="PRL31" s="452"/>
      <c r="PRM31" s="452"/>
      <c r="PRN31" s="452"/>
      <c r="PRO31" s="452"/>
      <c r="PRP31" s="452"/>
      <c r="PRQ31" s="452"/>
      <c r="PRR31" s="452"/>
      <c r="PRS31" s="452"/>
      <c r="PRT31" s="452"/>
      <c r="PRU31" s="452"/>
      <c r="PRV31" s="452"/>
      <c r="PRW31" s="452"/>
      <c r="PRX31" s="452"/>
      <c r="PRY31" s="452"/>
      <c r="PRZ31" s="452"/>
      <c r="PSA31" s="452"/>
      <c r="PSB31" s="452"/>
      <c r="PSC31" s="452"/>
      <c r="PSD31" s="452"/>
      <c r="PSE31" s="452"/>
      <c r="PSF31" s="452"/>
      <c r="PSG31" s="452"/>
      <c r="PSH31" s="452"/>
      <c r="PSI31" s="452"/>
      <c r="PSJ31" s="452"/>
      <c r="PSK31" s="452"/>
      <c r="PSL31" s="452"/>
      <c r="PSM31" s="452"/>
      <c r="PSN31" s="452"/>
      <c r="PSO31" s="452"/>
      <c r="PSP31" s="452"/>
      <c r="PSQ31" s="452"/>
      <c r="PSR31" s="452"/>
      <c r="PSS31" s="452"/>
      <c r="PST31" s="452"/>
      <c r="PSU31" s="452"/>
      <c r="PSV31" s="452"/>
      <c r="PSW31" s="452"/>
      <c r="PSX31" s="452"/>
      <c r="PSY31" s="452"/>
      <c r="PSZ31" s="452"/>
      <c r="PTA31" s="452"/>
      <c r="PTB31" s="452"/>
      <c r="PTC31" s="452"/>
      <c r="PTD31" s="452"/>
      <c r="PTE31" s="452"/>
      <c r="PTF31" s="452"/>
      <c r="PTG31" s="452"/>
      <c r="PTH31" s="452"/>
      <c r="PTI31" s="452"/>
      <c r="PTJ31" s="452"/>
      <c r="PTK31" s="452"/>
      <c r="PTL31" s="452"/>
      <c r="PTM31" s="452"/>
      <c r="PTN31" s="452"/>
      <c r="PTO31" s="452"/>
      <c r="PTP31" s="452"/>
      <c r="PTQ31" s="452"/>
      <c r="PTR31" s="452"/>
      <c r="PTS31" s="452"/>
      <c r="PTT31" s="452"/>
      <c r="PTU31" s="452"/>
      <c r="PTV31" s="452"/>
      <c r="PTW31" s="452"/>
      <c r="PTX31" s="452"/>
      <c r="PTY31" s="452"/>
      <c r="PTZ31" s="452"/>
      <c r="PUA31" s="452"/>
      <c r="PUB31" s="452"/>
      <c r="PUC31" s="452"/>
      <c r="PUD31" s="452"/>
      <c r="PUE31" s="452"/>
      <c r="PUF31" s="452"/>
      <c r="PUG31" s="452"/>
      <c r="PUH31" s="452"/>
      <c r="PUI31" s="452"/>
      <c r="PUJ31" s="452"/>
      <c r="PUK31" s="452"/>
      <c r="PUL31" s="452"/>
      <c r="PUM31" s="452"/>
      <c r="PUN31" s="452"/>
      <c r="PUO31" s="452"/>
      <c r="PUP31" s="452"/>
      <c r="PUQ31" s="452"/>
      <c r="PUR31" s="452"/>
      <c r="PUS31" s="452"/>
      <c r="PUT31" s="452"/>
      <c r="PUU31" s="452"/>
      <c r="PUV31" s="452"/>
      <c r="PUW31" s="452"/>
      <c r="PUX31" s="452"/>
      <c r="PUY31" s="452"/>
      <c r="PUZ31" s="452"/>
      <c r="PVA31" s="452"/>
      <c r="PVB31" s="452"/>
      <c r="PVC31" s="452"/>
      <c r="PVD31" s="452"/>
      <c r="PVE31" s="452"/>
      <c r="PVF31" s="452"/>
      <c r="PVG31" s="452"/>
      <c r="PVH31" s="452"/>
      <c r="PVI31" s="452"/>
      <c r="PVJ31" s="452"/>
      <c r="PVK31" s="452"/>
      <c r="PVL31" s="452"/>
      <c r="PVM31" s="452"/>
      <c r="PVN31" s="452"/>
      <c r="PVO31" s="452"/>
      <c r="PVP31" s="452"/>
      <c r="PVQ31" s="452"/>
      <c r="PVR31" s="452"/>
      <c r="PVS31" s="452"/>
      <c r="PVT31" s="452"/>
      <c r="PVU31" s="452"/>
      <c r="PVV31" s="452"/>
      <c r="PVW31" s="452"/>
      <c r="PVX31" s="452"/>
      <c r="PVY31" s="452"/>
      <c r="PVZ31" s="452"/>
      <c r="PWA31" s="452"/>
      <c r="PWB31" s="452"/>
      <c r="PWC31" s="452"/>
      <c r="PWD31" s="452"/>
      <c r="PWE31" s="452"/>
      <c r="PWF31" s="452"/>
      <c r="PWG31" s="452"/>
      <c r="PWH31" s="452"/>
      <c r="PWI31" s="452"/>
      <c r="PWJ31" s="452"/>
      <c r="PWK31" s="452"/>
      <c r="PWL31" s="452"/>
      <c r="PWM31" s="452"/>
      <c r="PWN31" s="452"/>
      <c r="PWO31" s="452"/>
      <c r="PWP31" s="452"/>
      <c r="PWQ31" s="452"/>
      <c r="PWR31" s="452"/>
      <c r="PWS31" s="452"/>
      <c r="PWT31" s="452"/>
      <c r="PWU31" s="452"/>
      <c r="PWV31" s="452"/>
      <c r="PWW31" s="452"/>
      <c r="PWX31" s="452"/>
      <c r="PWY31" s="452"/>
      <c r="PWZ31" s="452"/>
      <c r="PXA31" s="452"/>
      <c r="PXB31" s="452"/>
      <c r="PXC31" s="452"/>
      <c r="PXD31" s="452"/>
      <c r="PXE31" s="452"/>
      <c r="PXF31" s="452"/>
      <c r="PXG31" s="452"/>
      <c r="PXH31" s="452"/>
      <c r="PXI31" s="452"/>
      <c r="PXJ31" s="452"/>
      <c r="PXK31" s="452"/>
      <c r="PXL31" s="452"/>
      <c r="PXM31" s="452"/>
      <c r="PXN31" s="452"/>
      <c r="PXO31" s="452"/>
      <c r="PXP31" s="452"/>
      <c r="PXQ31" s="452"/>
      <c r="PXR31" s="452"/>
      <c r="PXS31" s="452"/>
      <c r="PXT31" s="452"/>
      <c r="PXU31" s="452"/>
      <c r="PXV31" s="452"/>
      <c r="PXW31" s="452"/>
      <c r="PXX31" s="452"/>
      <c r="PXY31" s="452"/>
      <c r="PXZ31" s="452"/>
      <c r="PYA31" s="452"/>
      <c r="PYB31" s="452"/>
      <c r="PYC31" s="452"/>
      <c r="PYD31" s="452"/>
      <c r="PYE31" s="452"/>
      <c r="PYF31" s="452"/>
      <c r="PYG31" s="452"/>
      <c r="PYH31" s="452"/>
      <c r="PYI31" s="452"/>
      <c r="PYJ31" s="452"/>
      <c r="PYK31" s="452"/>
      <c r="PYL31" s="452"/>
      <c r="PYM31" s="452"/>
      <c r="PYN31" s="452"/>
      <c r="PYO31" s="452"/>
      <c r="PYP31" s="452"/>
      <c r="PYQ31" s="452"/>
      <c r="PYR31" s="452"/>
      <c r="PYS31" s="452"/>
      <c r="PYT31" s="452"/>
      <c r="PYU31" s="452"/>
      <c r="PYV31" s="452"/>
      <c r="PYW31" s="452"/>
      <c r="PYX31" s="452"/>
      <c r="PYY31" s="452"/>
      <c r="PYZ31" s="452"/>
      <c r="PZA31" s="452"/>
      <c r="PZB31" s="452"/>
      <c r="PZC31" s="452"/>
      <c r="PZD31" s="452"/>
      <c r="PZE31" s="452"/>
      <c r="PZF31" s="452"/>
      <c r="PZG31" s="452"/>
      <c r="PZH31" s="452"/>
      <c r="PZI31" s="452"/>
      <c r="PZJ31" s="452"/>
      <c r="PZK31" s="452"/>
      <c r="PZL31" s="452"/>
      <c r="PZM31" s="452"/>
      <c r="PZN31" s="452"/>
      <c r="PZO31" s="452"/>
      <c r="PZP31" s="452"/>
      <c r="PZQ31" s="452"/>
      <c r="PZR31" s="452"/>
      <c r="PZS31" s="452"/>
      <c r="PZT31" s="452"/>
      <c r="PZU31" s="452"/>
      <c r="PZV31" s="452"/>
      <c r="PZW31" s="452"/>
      <c r="PZX31" s="452"/>
      <c r="PZY31" s="452"/>
      <c r="PZZ31" s="452"/>
      <c r="QAA31" s="452"/>
      <c r="QAB31" s="452"/>
      <c r="QAC31" s="452"/>
      <c r="QAD31" s="452"/>
      <c r="QAE31" s="452"/>
      <c r="QAF31" s="452"/>
      <c r="QAG31" s="452"/>
      <c r="QAH31" s="452"/>
      <c r="QAI31" s="452"/>
      <c r="QAJ31" s="452"/>
      <c r="QAK31" s="452"/>
      <c r="QAL31" s="452"/>
      <c r="QAM31" s="452"/>
      <c r="QAN31" s="452"/>
      <c r="QAO31" s="452"/>
      <c r="QAP31" s="452"/>
      <c r="QAQ31" s="452"/>
      <c r="QAR31" s="452"/>
      <c r="QAS31" s="452"/>
      <c r="QAT31" s="452"/>
      <c r="QAU31" s="452"/>
      <c r="QAV31" s="452"/>
      <c r="QAW31" s="452"/>
      <c r="QAX31" s="452"/>
      <c r="QAY31" s="452"/>
      <c r="QAZ31" s="452"/>
      <c r="QBA31" s="452"/>
      <c r="QBB31" s="452"/>
      <c r="QBC31" s="452"/>
      <c r="QBD31" s="452"/>
      <c r="QBE31" s="452"/>
      <c r="QBF31" s="452"/>
      <c r="QBG31" s="452"/>
      <c r="QBH31" s="452"/>
      <c r="QBI31" s="452"/>
      <c r="QBJ31" s="452"/>
      <c r="QBK31" s="452"/>
      <c r="QBL31" s="452"/>
      <c r="QBM31" s="452"/>
      <c r="QBN31" s="452"/>
      <c r="QBO31" s="452"/>
      <c r="QBP31" s="452"/>
      <c r="QBQ31" s="452"/>
      <c r="QBR31" s="452"/>
      <c r="QBS31" s="452"/>
      <c r="QBT31" s="452"/>
      <c r="QBU31" s="452"/>
      <c r="QBV31" s="452"/>
      <c r="QBW31" s="452"/>
      <c r="QBX31" s="452"/>
      <c r="QBY31" s="452"/>
      <c r="QBZ31" s="452"/>
      <c r="QCA31" s="452"/>
      <c r="QCB31" s="452"/>
      <c r="QCC31" s="452"/>
      <c r="QCD31" s="452"/>
      <c r="QCE31" s="452"/>
      <c r="QCF31" s="452"/>
      <c r="QCG31" s="452"/>
      <c r="QCH31" s="452"/>
      <c r="QCI31" s="452"/>
      <c r="QCJ31" s="452"/>
      <c r="QCK31" s="452"/>
      <c r="QCL31" s="452"/>
      <c r="QCM31" s="452"/>
      <c r="QCN31" s="452"/>
      <c r="QCO31" s="452"/>
      <c r="QCP31" s="452"/>
      <c r="QCQ31" s="452"/>
      <c r="QCR31" s="452"/>
      <c r="QCS31" s="452"/>
      <c r="QCT31" s="452"/>
      <c r="QCU31" s="452"/>
      <c r="QCV31" s="452"/>
      <c r="QCW31" s="452"/>
      <c r="QCX31" s="452"/>
      <c r="QCY31" s="452"/>
      <c r="QCZ31" s="452"/>
      <c r="QDA31" s="452"/>
      <c r="QDB31" s="452"/>
      <c r="QDC31" s="452"/>
      <c r="QDD31" s="452"/>
      <c r="QDE31" s="452"/>
      <c r="QDF31" s="452"/>
      <c r="QDG31" s="452"/>
      <c r="QDH31" s="452"/>
      <c r="QDI31" s="452"/>
      <c r="QDJ31" s="452"/>
      <c r="QDK31" s="452"/>
      <c r="QDL31" s="452"/>
      <c r="QDM31" s="452"/>
      <c r="QDN31" s="452"/>
      <c r="QDO31" s="452"/>
      <c r="QDP31" s="452"/>
      <c r="QDQ31" s="452"/>
      <c r="QDR31" s="452"/>
      <c r="QDS31" s="452"/>
      <c r="QDT31" s="452"/>
      <c r="QDU31" s="452"/>
      <c r="QDV31" s="452"/>
      <c r="QDW31" s="452"/>
      <c r="QDX31" s="452"/>
      <c r="QDY31" s="452"/>
      <c r="QDZ31" s="452"/>
      <c r="QEA31" s="452"/>
      <c r="QEB31" s="452"/>
      <c r="QEC31" s="452"/>
      <c r="QED31" s="452"/>
      <c r="QEE31" s="452"/>
      <c r="QEF31" s="452"/>
      <c r="QEG31" s="452"/>
      <c r="QEH31" s="452"/>
      <c r="QEI31" s="452"/>
      <c r="QEJ31" s="452"/>
      <c r="QEK31" s="452"/>
      <c r="QEL31" s="452"/>
      <c r="QEM31" s="452"/>
      <c r="QEN31" s="452"/>
      <c r="QEO31" s="452"/>
      <c r="QEP31" s="452"/>
      <c r="QEQ31" s="452"/>
      <c r="QER31" s="452"/>
      <c r="QES31" s="452"/>
      <c r="QET31" s="452"/>
      <c r="QEU31" s="452"/>
      <c r="QEV31" s="452"/>
      <c r="QEW31" s="452"/>
      <c r="QEX31" s="452"/>
      <c r="QEY31" s="452"/>
      <c r="QEZ31" s="452"/>
      <c r="QFA31" s="452"/>
      <c r="QFB31" s="452"/>
      <c r="QFC31" s="452"/>
      <c r="QFD31" s="452"/>
      <c r="QFE31" s="452"/>
      <c r="QFF31" s="452"/>
      <c r="QFG31" s="452"/>
      <c r="QFH31" s="452"/>
      <c r="QFI31" s="452"/>
      <c r="QFJ31" s="452"/>
      <c r="QFK31" s="452"/>
      <c r="QFL31" s="452"/>
      <c r="QFM31" s="452"/>
      <c r="QFN31" s="452"/>
      <c r="QFO31" s="452"/>
      <c r="QFP31" s="452"/>
      <c r="QFQ31" s="452"/>
      <c r="QFR31" s="452"/>
      <c r="QFS31" s="452"/>
      <c r="QFT31" s="452"/>
      <c r="QFU31" s="452"/>
      <c r="QFV31" s="452"/>
      <c r="QFW31" s="452"/>
      <c r="QFX31" s="452"/>
      <c r="QFY31" s="452"/>
      <c r="QFZ31" s="452"/>
      <c r="QGA31" s="452"/>
      <c r="QGB31" s="452"/>
      <c r="QGC31" s="452"/>
      <c r="QGD31" s="452"/>
      <c r="QGE31" s="452"/>
      <c r="QGF31" s="452"/>
      <c r="QGG31" s="452"/>
      <c r="QGH31" s="452"/>
      <c r="QGI31" s="452"/>
      <c r="QGJ31" s="452"/>
      <c r="QGK31" s="452"/>
      <c r="QGL31" s="452"/>
      <c r="QGM31" s="452"/>
      <c r="QGN31" s="452"/>
      <c r="QGO31" s="452"/>
      <c r="QGP31" s="452"/>
      <c r="QGQ31" s="452"/>
      <c r="QGR31" s="452"/>
      <c r="QGS31" s="452"/>
      <c r="QGT31" s="452"/>
      <c r="QGU31" s="452"/>
      <c r="QGV31" s="452"/>
      <c r="QGW31" s="452"/>
      <c r="QGX31" s="452"/>
      <c r="QGY31" s="452"/>
      <c r="QGZ31" s="452"/>
      <c r="QHA31" s="452"/>
      <c r="QHB31" s="452"/>
      <c r="QHC31" s="452"/>
      <c r="QHD31" s="452"/>
      <c r="QHE31" s="452"/>
      <c r="QHF31" s="452"/>
      <c r="QHG31" s="452"/>
      <c r="QHH31" s="452"/>
      <c r="QHI31" s="452"/>
      <c r="QHJ31" s="452"/>
      <c r="QHK31" s="452"/>
      <c r="QHL31" s="452"/>
      <c r="QHM31" s="452"/>
      <c r="QHN31" s="452"/>
      <c r="QHO31" s="452"/>
      <c r="QHP31" s="452"/>
      <c r="QHQ31" s="452"/>
      <c r="QHR31" s="452"/>
      <c r="QHS31" s="452"/>
      <c r="QHT31" s="452"/>
      <c r="QHU31" s="452"/>
      <c r="QHV31" s="452"/>
      <c r="QHW31" s="452"/>
      <c r="QHX31" s="452"/>
      <c r="QHY31" s="452"/>
      <c r="QHZ31" s="452"/>
      <c r="QIA31" s="452"/>
      <c r="QIB31" s="452"/>
      <c r="QIC31" s="452"/>
      <c r="QID31" s="452"/>
      <c r="QIE31" s="452"/>
      <c r="QIF31" s="452"/>
      <c r="QIG31" s="452"/>
      <c r="QIH31" s="452"/>
      <c r="QII31" s="452"/>
      <c r="QIJ31" s="452"/>
      <c r="QIK31" s="452"/>
      <c r="QIL31" s="452"/>
      <c r="QIM31" s="452"/>
      <c r="QIN31" s="452"/>
      <c r="QIO31" s="452"/>
      <c r="QIP31" s="452"/>
      <c r="QIQ31" s="452"/>
      <c r="QIR31" s="452"/>
      <c r="QIS31" s="452"/>
      <c r="QIT31" s="452"/>
      <c r="QIU31" s="452"/>
      <c r="QIV31" s="452"/>
      <c r="QIW31" s="452"/>
      <c r="QIX31" s="452"/>
      <c r="QIY31" s="452"/>
      <c r="QIZ31" s="452"/>
      <c r="QJA31" s="452"/>
      <c r="QJB31" s="452"/>
      <c r="QJC31" s="452"/>
      <c r="QJD31" s="452"/>
      <c r="QJE31" s="452"/>
      <c r="QJF31" s="452"/>
      <c r="QJG31" s="452"/>
      <c r="QJH31" s="452"/>
      <c r="QJI31" s="452"/>
      <c r="QJJ31" s="452"/>
      <c r="QJK31" s="452"/>
      <c r="QJL31" s="452"/>
      <c r="QJM31" s="452"/>
      <c r="QJN31" s="452"/>
      <c r="QJO31" s="452"/>
      <c r="QJP31" s="452"/>
      <c r="QJQ31" s="452"/>
      <c r="QJR31" s="452"/>
      <c r="QJS31" s="452"/>
      <c r="QJT31" s="452"/>
      <c r="QJU31" s="452"/>
      <c r="QJV31" s="452"/>
      <c r="QJW31" s="452"/>
      <c r="QJX31" s="452"/>
      <c r="QJY31" s="452"/>
      <c r="QJZ31" s="452"/>
      <c r="QKA31" s="452"/>
      <c r="QKB31" s="452"/>
      <c r="QKC31" s="452"/>
      <c r="QKD31" s="452"/>
      <c r="QKE31" s="452"/>
      <c r="QKF31" s="452"/>
      <c r="QKG31" s="452"/>
      <c r="QKH31" s="452"/>
      <c r="QKI31" s="452"/>
      <c r="QKJ31" s="452"/>
      <c r="QKK31" s="452"/>
      <c r="QKL31" s="452"/>
      <c r="QKM31" s="452"/>
      <c r="QKN31" s="452"/>
      <c r="QKO31" s="452"/>
      <c r="QKP31" s="452"/>
      <c r="QKQ31" s="452"/>
      <c r="QKR31" s="452"/>
      <c r="QKS31" s="452"/>
      <c r="QKT31" s="452"/>
      <c r="QKU31" s="452"/>
      <c r="QKV31" s="452"/>
      <c r="QKW31" s="452"/>
      <c r="QKX31" s="452"/>
      <c r="QKY31" s="452"/>
      <c r="QKZ31" s="452"/>
      <c r="QLA31" s="452"/>
      <c r="QLB31" s="452"/>
      <c r="QLC31" s="452"/>
      <c r="QLD31" s="452"/>
      <c r="QLE31" s="452"/>
      <c r="QLF31" s="452"/>
      <c r="QLG31" s="452"/>
      <c r="QLH31" s="452"/>
      <c r="QLI31" s="452"/>
      <c r="QLJ31" s="452"/>
      <c r="QLK31" s="452"/>
      <c r="QLL31" s="452"/>
      <c r="QLM31" s="452"/>
      <c r="QLN31" s="452"/>
      <c r="QLO31" s="452"/>
      <c r="QLP31" s="452"/>
      <c r="QLQ31" s="452"/>
      <c r="QLR31" s="452"/>
      <c r="QLS31" s="452"/>
      <c r="QLT31" s="452"/>
      <c r="QLU31" s="452"/>
      <c r="QLV31" s="452"/>
      <c r="QLW31" s="452"/>
      <c r="QLX31" s="452"/>
      <c r="QLY31" s="452"/>
      <c r="QLZ31" s="452"/>
      <c r="QMA31" s="452"/>
      <c r="QMB31" s="452"/>
      <c r="QMC31" s="452"/>
      <c r="QMD31" s="452"/>
      <c r="QME31" s="452"/>
      <c r="QMF31" s="452"/>
      <c r="QMG31" s="452"/>
      <c r="QMH31" s="452"/>
      <c r="QMI31" s="452"/>
      <c r="QMJ31" s="452"/>
      <c r="QMK31" s="452"/>
      <c r="QML31" s="452"/>
      <c r="QMM31" s="452"/>
      <c r="QMN31" s="452"/>
      <c r="QMO31" s="452"/>
      <c r="QMP31" s="452"/>
      <c r="QMQ31" s="452"/>
      <c r="QMR31" s="452"/>
      <c r="QMS31" s="452"/>
      <c r="QMT31" s="452"/>
      <c r="QMU31" s="452"/>
      <c r="QMV31" s="452"/>
      <c r="QMW31" s="452"/>
      <c r="QMX31" s="452"/>
      <c r="QMY31" s="452"/>
      <c r="QMZ31" s="452"/>
      <c r="QNA31" s="452"/>
      <c r="QNB31" s="452"/>
      <c r="QNC31" s="452"/>
      <c r="QND31" s="452"/>
      <c r="QNE31" s="452"/>
      <c r="QNF31" s="452"/>
      <c r="QNG31" s="452"/>
      <c r="QNH31" s="452"/>
      <c r="QNI31" s="452"/>
      <c r="QNJ31" s="452"/>
      <c r="QNK31" s="452"/>
      <c r="QNL31" s="452"/>
      <c r="QNM31" s="452"/>
      <c r="QNN31" s="452"/>
      <c r="QNO31" s="452"/>
      <c r="QNP31" s="452"/>
      <c r="QNQ31" s="452"/>
      <c r="QNR31" s="452"/>
      <c r="QNS31" s="452"/>
      <c r="QNT31" s="452"/>
      <c r="QNU31" s="452"/>
      <c r="QNV31" s="452"/>
      <c r="QNW31" s="452"/>
      <c r="QNX31" s="452"/>
      <c r="QNY31" s="452"/>
      <c r="QNZ31" s="452"/>
      <c r="QOA31" s="452"/>
      <c r="QOB31" s="452"/>
      <c r="QOC31" s="452"/>
      <c r="QOD31" s="452"/>
      <c r="QOE31" s="452"/>
      <c r="QOF31" s="452"/>
      <c r="QOG31" s="452"/>
      <c r="QOH31" s="452"/>
      <c r="QOI31" s="452"/>
      <c r="QOJ31" s="452"/>
      <c r="QOK31" s="452"/>
      <c r="QOL31" s="452"/>
      <c r="QOM31" s="452"/>
      <c r="QON31" s="452"/>
      <c r="QOO31" s="452"/>
      <c r="QOP31" s="452"/>
      <c r="QOQ31" s="452"/>
      <c r="QOR31" s="452"/>
      <c r="QOS31" s="452"/>
      <c r="QOT31" s="452"/>
      <c r="QOU31" s="452"/>
      <c r="QOV31" s="452"/>
      <c r="QOW31" s="452"/>
      <c r="QOX31" s="452"/>
      <c r="QOY31" s="452"/>
      <c r="QOZ31" s="452"/>
      <c r="QPA31" s="452"/>
      <c r="QPB31" s="452"/>
      <c r="QPC31" s="452"/>
      <c r="QPD31" s="452"/>
      <c r="QPE31" s="452"/>
      <c r="QPF31" s="452"/>
      <c r="QPG31" s="452"/>
      <c r="QPH31" s="452"/>
      <c r="QPI31" s="452"/>
      <c r="QPJ31" s="452"/>
      <c r="QPK31" s="452"/>
      <c r="QPL31" s="452"/>
      <c r="QPM31" s="452"/>
      <c r="QPN31" s="452"/>
      <c r="QPO31" s="452"/>
      <c r="QPP31" s="452"/>
      <c r="QPQ31" s="452"/>
      <c r="QPR31" s="452"/>
      <c r="QPS31" s="452"/>
      <c r="QPT31" s="452"/>
      <c r="QPU31" s="452"/>
      <c r="QPV31" s="452"/>
      <c r="QPW31" s="452"/>
      <c r="QPX31" s="452"/>
      <c r="QPY31" s="452"/>
      <c r="QPZ31" s="452"/>
      <c r="QQA31" s="452"/>
      <c r="QQB31" s="452"/>
      <c r="QQC31" s="452"/>
      <c r="QQD31" s="452"/>
      <c r="QQE31" s="452"/>
      <c r="QQF31" s="452"/>
      <c r="QQG31" s="452"/>
      <c r="QQH31" s="452"/>
      <c r="QQI31" s="452"/>
      <c r="QQJ31" s="452"/>
      <c r="QQK31" s="452"/>
      <c r="QQL31" s="452"/>
      <c r="QQM31" s="452"/>
      <c r="QQN31" s="452"/>
      <c r="QQO31" s="452"/>
      <c r="QQP31" s="452"/>
      <c r="QQQ31" s="452"/>
      <c r="QQR31" s="452"/>
      <c r="QQS31" s="452"/>
      <c r="QQT31" s="452"/>
      <c r="QQU31" s="452"/>
      <c r="QQV31" s="452"/>
      <c r="QQW31" s="452"/>
      <c r="QQX31" s="452"/>
      <c r="QQY31" s="452"/>
      <c r="QQZ31" s="452"/>
      <c r="QRA31" s="452"/>
      <c r="QRB31" s="452"/>
      <c r="QRC31" s="452"/>
      <c r="QRD31" s="452"/>
      <c r="QRE31" s="452"/>
      <c r="QRF31" s="452"/>
      <c r="QRG31" s="452"/>
      <c r="QRH31" s="452"/>
      <c r="QRI31" s="452"/>
      <c r="QRJ31" s="452"/>
      <c r="QRK31" s="452"/>
      <c r="QRL31" s="452"/>
      <c r="QRM31" s="452"/>
      <c r="QRN31" s="452"/>
      <c r="QRO31" s="452"/>
      <c r="QRP31" s="452"/>
      <c r="QRQ31" s="452"/>
      <c r="QRR31" s="452"/>
      <c r="QRS31" s="452"/>
      <c r="QRT31" s="452"/>
      <c r="QRU31" s="452"/>
      <c r="QRV31" s="452"/>
      <c r="QRW31" s="452"/>
      <c r="QRX31" s="452"/>
      <c r="QRY31" s="452"/>
      <c r="QRZ31" s="452"/>
      <c r="QSA31" s="452"/>
      <c r="QSB31" s="452"/>
      <c r="QSC31" s="452"/>
      <c r="QSD31" s="452"/>
      <c r="QSE31" s="452"/>
      <c r="QSF31" s="452"/>
      <c r="QSG31" s="452"/>
      <c r="QSH31" s="452"/>
      <c r="QSI31" s="452"/>
      <c r="QSJ31" s="452"/>
      <c r="QSK31" s="452"/>
      <c r="QSL31" s="452"/>
      <c r="QSM31" s="452"/>
      <c r="QSN31" s="452"/>
      <c r="QSO31" s="452"/>
      <c r="QSP31" s="452"/>
      <c r="QSQ31" s="452"/>
      <c r="QSR31" s="452"/>
      <c r="QSS31" s="452"/>
      <c r="QST31" s="452"/>
      <c r="QSU31" s="452"/>
      <c r="QSV31" s="452"/>
      <c r="QSW31" s="452"/>
      <c r="QSX31" s="452"/>
      <c r="QSY31" s="452"/>
      <c r="QSZ31" s="452"/>
      <c r="QTA31" s="452"/>
      <c r="QTB31" s="452"/>
      <c r="QTC31" s="452"/>
      <c r="QTD31" s="452"/>
      <c r="QTE31" s="452"/>
      <c r="QTF31" s="452"/>
      <c r="QTG31" s="452"/>
      <c r="QTH31" s="452"/>
      <c r="QTI31" s="452"/>
      <c r="QTJ31" s="452"/>
      <c r="QTK31" s="452"/>
      <c r="QTL31" s="452"/>
      <c r="QTM31" s="452"/>
      <c r="QTN31" s="452"/>
      <c r="QTO31" s="452"/>
      <c r="QTP31" s="452"/>
      <c r="QTQ31" s="452"/>
      <c r="QTR31" s="452"/>
      <c r="QTS31" s="452"/>
      <c r="QTT31" s="452"/>
      <c r="QTU31" s="452"/>
      <c r="QTV31" s="452"/>
      <c r="QTW31" s="452"/>
      <c r="QTX31" s="452"/>
      <c r="QTY31" s="452"/>
      <c r="QTZ31" s="452"/>
      <c r="QUA31" s="452"/>
      <c r="QUB31" s="452"/>
      <c r="QUC31" s="452"/>
      <c r="QUD31" s="452"/>
      <c r="QUE31" s="452"/>
      <c r="QUF31" s="452"/>
      <c r="QUG31" s="452"/>
      <c r="QUH31" s="452"/>
      <c r="QUI31" s="452"/>
      <c r="QUJ31" s="452"/>
      <c r="QUK31" s="452"/>
      <c r="QUL31" s="452"/>
      <c r="QUM31" s="452"/>
      <c r="QUN31" s="452"/>
      <c r="QUO31" s="452"/>
      <c r="QUP31" s="452"/>
      <c r="QUQ31" s="452"/>
      <c r="QUR31" s="452"/>
      <c r="QUS31" s="452"/>
      <c r="QUT31" s="452"/>
      <c r="QUU31" s="452"/>
      <c r="QUV31" s="452"/>
      <c r="QUW31" s="452"/>
      <c r="QUX31" s="452"/>
      <c r="QUY31" s="452"/>
      <c r="QUZ31" s="452"/>
      <c r="QVA31" s="452"/>
      <c r="QVB31" s="452"/>
      <c r="QVC31" s="452"/>
      <c r="QVD31" s="452"/>
      <c r="QVE31" s="452"/>
      <c r="QVF31" s="452"/>
      <c r="QVG31" s="452"/>
      <c r="QVH31" s="452"/>
      <c r="QVI31" s="452"/>
      <c r="QVJ31" s="452"/>
      <c r="QVK31" s="452"/>
      <c r="QVL31" s="452"/>
      <c r="QVM31" s="452"/>
      <c r="QVN31" s="452"/>
      <c r="QVO31" s="452"/>
      <c r="QVP31" s="452"/>
      <c r="QVQ31" s="452"/>
      <c r="QVR31" s="452"/>
      <c r="QVS31" s="452"/>
      <c r="QVT31" s="452"/>
      <c r="QVU31" s="452"/>
      <c r="QVV31" s="452"/>
      <c r="QVW31" s="452"/>
      <c r="QVX31" s="452"/>
      <c r="QVY31" s="452"/>
      <c r="QVZ31" s="452"/>
      <c r="QWA31" s="452"/>
      <c r="QWB31" s="452"/>
      <c r="QWC31" s="452"/>
      <c r="QWD31" s="452"/>
      <c r="QWE31" s="452"/>
      <c r="QWF31" s="452"/>
      <c r="QWG31" s="452"/>
      <c r="QWH31" s="452"/>
      <c r="QWI31" s="452"/>
      <c r="QWJ31" s="452"/>
      <c r="QWK31" s="452"/>
      <c r="QWL31" s="452"/>
      <c r="QWM31" s="452"/>
      <c r="QWN31" s="452"/>
      <c r="QWO31" s="452"/>
      <c r="QWP31" s="452"/>
      <c r="QWQ31" s="452"/>
      <c r="QWR31" s="452"/>
      <c r="QWS31" s="452"/>
      <c r="QWT31" s="452"/>
      <c r="QWU31" s="452"/>
      <c r="QWV31" s="452"/>
      <c r="QWW31" s="452"/>
      <c r="QWX31" s="452"/>
      <c r="QWY31" s="452"/>
      <c r="QWZ31" s="452"/>
      <c r="QXA31" s="452"/>
      <c r="QXB31" s="452"/>
      <c r="QXC31" s="452"/>
      <c r="QXD31" s="452"/>
      <c r="QXE31" s="452"/>
      <c r="QXF31" s="452"/>
      <c r="QXG31" s="452"/>
      <c r="QXH31" s="452"/>
      <c r="QXI31" s="452"/>
      <c r="QXJ31" s="452"/>
      <c r="QXK31" s="452"/>
      <c r="QXL31" s="452"/>
      <c r="QXM31" s="452"/>
      <c r="QXN31" s="452"/>
      <c r="QXO31" s="452"/>
      <c r="QXP31" s="452"/>
      <c r="QXQ31" s="452"/>
      <c r="QXR31" s="452"/>
      <c r="QXS31" s="452"/>
      <c r="QXT31" s="452"/>
      <c r="QXU31" s="452"/>
      <c r="QXV31" s="452"/>
      <c r="QXW31" s="452"/>
      <c r="QXX31" s="452"/>
      <c r="QXY31" s="452"/>
      <c r="QXZ31" s="452"/>
      <c r="QYA31" s="452"/>
      <c r="QYB31" s="452"/>
      <c r="QYC31" s="452"/>
      <c r="QYD31" s="452"/>
      <c r="QYE31" s="452"/>
      <c r="QYF31" s="452"/>
      <c r="QYG31" s="452"/>
      <c r="QYH31" s="452"/>
      <c r="QYI31" s="452"/>
      <c r="QYJ31" s="452"/>
      <c r="QYK31" s="452"/>
      <c r="QYL31" s="452"/>
      <c r="QYM31" s="452"/>
      <c r="QYN31" s="452"/>
      <c r="QYO31" s="452"/>
      <c r="QYP31" s="452"/>
      <c r="QYQ31" s="452"/>
      <c r="QYR31" s="452"/>
      <c r="QYS31" s="452"/>
      <c r="QYT31" s="452"/>
      <c r="QYU31" s="452"/>
      <c r="QYV31" s="452"/>
      <c r="QYW31" s="452"/>
      <c r="QYX31" s="452"/>
      <c r="QYY31" s="452"/>
      <c r="QYZ31" s="452"/>
      <c r="QZA31" s="452"/>
      <c r="QZB31" s="452"/>
      <c r="QZC31" s="452"/>
      <c r="QZD31" s="452"/>
      <c r="QZE31" s="452"/>
      <c r="QZF31" s="452"/>
      <c r="QZG31" s="452"/>
      <c r="QZH31" s="452"/>
      <c r="QZI31" s="452"/>
      <c r="QZJ31" s="452"/>
      <c r="QZK31" s="452"/>
      <c r="QZL31" s="452"/>
      <c r="QZM31" s="452"/>
      <c r="QZN31" s="452"/>
      <c r="QZO31" s="452"/>
      <c r="QZP31" s="452"/>
      <c r="QZQ31" s="452"/>
      <c r="QZR31" s="452"/>
      <c r="QZS31" s="452"/>
      <c r="QZT31" s="452"/>
      <c r="QZU31" s="452"/>
      <c r="QZV31" s="452"/>
      <c r="QZW31" s="452"/>
      <c r="QZX31" s="452"/>
      <c r="QZY31" s="452"/>
      <c r="QZZ31" s="452"/>
      <c r="RAA31" s="452"/>
      <c r="RAB31" s="452"/>
      <c r="RAC31" s="452"/>
      <c r="RAD31" s="452"/>
      <c r="RAE31" s="452"/>
      <c r="RAF31" s="452"/>
      <c r="RAG31" s="452"/>
      <c r="RAH31" s="452"/>
      <c r="RAI31" s="452"/>
      <c r="RAJ31" s="452"/>
      <c r="RAK31" s="452"/>
      <c r="RAL31" s="452"/>
      <c r="RAM31" s="452"/>
      <c r="RAN31" s="452"/>
      <c r="RAO31" s="452"/>
      <c r="RAP31" s="452"/>
      <c r="RAQ31" s="452"/>
      <c r="RAR31" s="452"/>
      <c r="RAS31" s="452"/>
      <c r="RAT31" s="452"/>
      <c r="RAU31" s="452"/>
      <c r="RAV31" s="452"/>
      <c r="RAW31" s="452"/>
      <c r="RAX31" s="452"/>
      <c r="RAY31" s="452"/>
      <c r="RAZ31" s="452"/>
      <c r="RBA31" s="452"/>
      <c r="RBB31" s="452"/>
      <c r="RBC31" s="452"/>
      <c r="RBD31" s="452"/>
      <c r="RBE31" s="452"/>
      <c r="RBF31" s="452"/>
      <c r="RBG31" s="452"/>
      <c r="RBH31" s="452"/>
      <c r="RBI31" s="452"/>
      <c r="RBJ31" s="452"/>
      <c r="RBK31" s="452"/>
      <c r="RBL31" s="452"/>
      <c r="RBM31" s="452"/>
      <c r="RBN31" s="452"/>
      <c r="RBO31" s="452"/>
      <c r="RBP31" s="452"/>
      <c r="RBQ31" s="452"/>
      <c r="RBR31" s="452"/>
      <c r="RBS31" s="452"/>
      <c r="RBT31" s="452"/>
      <c r="RBU31" s="452"/>
      <c r="RBV31" s="452"/>
      <c r="RBW31" s="452"/>
      <c r="RBX31" s="452"/>
      <c r="RBY31" s="452"/>
      <c r="RBZ31" s="452"/>
      <c r="RCA31" s="452"/>
      <c r="RCB31" s="452"/>
      <c r="RCC31" s="452"/>
      <c r="RCD31" s="452"/>
      <c r="RCE31" s="452"/>
      <c r="RCF31" s="452"/>
      <c r="RCG31" s="452"/>
      <c r="RCH31" s="452"/>
      <c r="RCI31" s="452"/>
      <c r="RCJ31" s="452"/>
      <c r="RCK31" s="452"/>
      <c r="RCL31" s="452"/>
      <c r="RCM31" s="452"/>
      <c r="RCN31" s="452"/>
      <c r="RCO31" s="452"/>
      <c r="RCP31" s="452"/>
      <c r="RCQ31" s="452"/>
      <c r="RCR31" s="452"/>
      <c r="RCS31" s="452"/>
      <c r="RCT31" s="452"/>
      <c r="RCU31" s="452"/>
      <c r="RCV31" s="452"/>
      <c r="RCW31" s="452"/>
      <c r="RCX31" s="452"/>
      <c r="RCY31" s="452"/>
      <c r="RCZ31" s="452"/>
      <c r="RDA31" s="452"/>
      <c r="RDB31" s="452"/>
      <c r="RDC31" s="452"/>
      <c r="RDD31" s="452"/>
      <c r="RDE31" s="452"/>
      <c r="RDF31" s="452"/>
      <c r="RDG31" s="452"/>
      <c r="RDH31" s="452"/>
      <c r="RDI31" s="452"/>
      <c r="RDJ31" s="452"/>
      <c r="RDK31" s="452"/>
      <c r="RDL31" s="452"/>
      <c r="RDM31" s="452"/>
      <c r="RDN31" s="452"/>
      <c r="RDO31" s="452"/>
      <c r="RDP31" s="452"/>
      <c r="RDQ31" s="452"/>
      <c r="RDR31" s="452"/>
      <c r="RDS31" s="452"/>
      <c r="RDT31" s="452"/>
      <c r="RDU31" s="452"/>
      <c r="RDV31" s="452"/>
      <c r="RDW31" s="452"/>
      <c r="RDX31" s="452"/>
      <c r="RDY31" s="452"/>
      <c r="RDZ31" s="452"/>
      <c r="REA31" s="452"/>
      <c r="REB31" s="452"/>
      <c r="REC31" s="452"/>
      <c r="RED31" s="452"/>
      <c r="REE31" s="452"/>
      <c r="REF31" s="452"/>
      <c r="REG31" s="452"/>
      <c r="REH31" s="452"/>
      <c r="REI31" s="452"/>
      <c r="REJ31" s="452"/>
      <c r="REK31" s="452"/>
      <c r="REL31" s="452"/>
      <c r="REM31" s="452"/>
      <c r="REN31" s="452"/>
      <c r="REO31" s="452"/>
      <c r="REP31" s="452"/>
      <c r="REQ31" s="452"/>
      <c r="RER31" s="452"/>
      <c r="RES31" s="452"/>
      <c r="RET31" s="452"/>
      <c r="REU31" s="452"/>
      <c r="REV31" s="452"/>
      <c r="REW31" s="452"/>
      <c r="REX31" s="452"/>
      <c r="REY31" s="452"/>
      <c r="REZ31" s="452"/>
      <c r="RFA31" s="452"/>
      <c r="RFB31" s="452"/>
      <c r="RFC31" s="452"/>
      <c r="RFD31" s="452"/>
      <c r="RFE31" s="452"/>
      <c r="RFF31" s="452"/>
      <c r="RFG31" s="452"/>
      <c r="RFH31" s="452"/>
      <c r="RFI31" s="452"/>
      <c r="RFJ31" s="452"/>
      <c r="RFK31" s="452"/>
      <c r="RFL31" s="452"/>
      <c r="RFM31" s="452"/>
      <c r="RFN31" s="452"/>
      <c r="RFO31" s="452"/>
      <c r="RFP31" s="452"/>
      <c r="RFQ31" s="452"/>
      <c r="RFR31" s="452"/>
      <c r="RFS31" s="452"/>
      <c r="RFT31" s="452"/>
      <c r="RFU31" s="452"/>
      <c r="RFV31" s="452"/>
      <c r="RFW31" s="452"/>
      <c r="RFX31" s="452"/>
      <c r="RFY31" s="452"/>
      <c r="RFZ31" s="452"/>
      <c r="RGA31" s="452"/>
      <c r="RGB31" s="452"/>
      <c r="RGC31" s="452"/>
      <c r="RGD31" s="452"/>
      <c r="RGE31" s="452"/>
      <c r="RGF31" s="452"/>
      <c r="RGG31" s="452"/>
      <c r="RGH31" s="452"/>
      <c r="RGI31" s="452"/>
      <c r="RGJ31" s="452"/>
      <c r="RGK31" s="452"/>
      <c r="RGL31" s="452"/>
      <c r="RGM31" s="452"/>
      <c r="RGN31" s="452"/>
      <c r="RGO31" s="452"/>
      <c r="RGP31" s="452"/>
      <c r="RGQ31" s="452"/>
      <c r="RGR31" s="452"/>
      <c r="RGS31" s="452"/>
      <c r="RGT31" s="452"/>
      <c r="RGU31" s="452"/>
      <c r="RGV31" s="452"/>
      <c r="RGW31" s="452"/>
      <c r="RGX31" s="452"/>
      <c r="RGY31" s="452"/>
      <c r="RGZ31" s="452"/>
      <c r="RHA31" s="452"/>
      <c r="RHB31" s="452"/>
      <c r="RHC31" s="452"/>
      <c r="RHD31" s="452"/>
      <c r="RHE31" s="452"/>
      <c r="RHF31" s="452"/>
      <c r="RHG31" s="452"/>
      <c r="RHH31" s="452"/>
      <c r="RHI31" s="452"/>
      <c r="RHJ31" s="452"/>
      <c r="RHK31" s="452"/>
      <c r="RHL31" s="452"/>
      <c r="RHM31" s="452"/>
      <c r="RHN31" s="452"/>
      <c r="RHO31" s="452"/>
      <c r="RHP31" s="452"/>
      <c r="RHQ31" s="452"/>
      <c r="RHR31" s="452"/>
      <c r="RHS31" s="452"/>
      <c r="RHT31" s="452"/>
      <c r="RHU31" s="452"/>
      <c r="RHV31" s="452"/>
      <c r="RHW31" s="452"/>
      <c r="RHX31" s="452"/>
      <c r="RHY31" s="452"/>
      <c r="RHZ31" s="452"/>
      <c r="RIA31" s="452"/>
      <c r="RIB31" s="452"/>
      <c r="RIC31" s="452"/>
      <c r="RID31" s="452"/>
      <c r="RIE31" s="452"/>
      <c r="RIF31" s="452"/>
      <c r="RIG31" s="452"/>
      <c r="RIH31" s="452"/>
      <c r="RII31" s="452"/>
      <c r="RIJ31" s="452"/>
      <c r="RIK31" s="452"/>
      <c r="RIL31" s="452"/>
      <c r="RIM31" s="452"/>
      <c r="RIN31" s="452"/>
      <c r="RIO31" s="452"/>
      <c r="RIP31" s="452"/>
      <c r="RIQ31" s="452"/>
      <c r="RIR31" s="452"/>
      <c r="RIS31" s="452"/>
      <c r="RIT31" s="452"/>
      <c r="RIU31" s="452"/>
      <c r="RIV31" s="452"/>
      <c r="RIW31" s="452"/>
      <c r="RIX31" s="452"/>
      <c r="RIY31" s="452"/>
      <c r="RIZ31" s="452"/>
      <c r="RJA31" s="452"/>
      <c r="RJB31" s="452"/>
      <c r="RJC31" s="452"/>
      <c r="RJD31" s="452"/>
      <c r="RJE31" s="452"/>
      <c r="RJF31" s="452"/>
      <c r="RJG31" s="452"/>
      <c r="RJH31" s="452"/>
      <c r="RJI31" s="452"/>
      <c r="RJJ31" s="452"/>
      <c r="RJK31" s="452"/>
      <c r="RJL31" s="452"/>
      <c r="RJM31" s="452"/>
      <c r="RJN31" s="452"/>
      <c r="RJO31" s="452"/>
      <c r="RJP31" s="452"/>
      <c r="RJQ31" s="452"/>
      <c r="RJR31" s="452"/>
      <c r="RJS31" s="452"/>
      <c r="RJT31" s="452"/>
      <c r="RJU31" s="452"/>
      <c r="RJV31" s="452"/>
      <c r="RJW31" s="452"/>
      <c r="RJX31" s="452"/>
      <c r="RJY31" s="452"/>
      <c r="RJZ31" s="452"/>
      <c r="RKA31" s="452"/>
      <c r="RKB31" s="452"/>
      <c r="RKC31" s="452"/>
      <c r="RKD31" s="452"/>
      <c r="RKE31" s="452"/>
      <c r="RKF31" s="452"/>
      <c r="RKG31" s="452"/>
      <c r="RKH31" s="452"/>
      <c r="RKI31" s="452"/>
      <c r="RKJ31" s="452"/>
      <c r="RKK31" s="452"/>
      <c r="RKL31" s="452"/>
      <c r="RKM31" s="452"/>
      <c r="RKN31" s="452"/>
      <c r="RKO31" s="452"/>
      <c r="RKP31" s="452"/>
      <c r="RKQ31" s="452"/>
      <c r="RKR31" s="452"/>
      <c r="RKS31" s="452"/>
      <c r="RKT31" s="452"/>
      <c r="RKU31" s="452"/>
      <c r="RKV31" s="452"/>
      <c r="RKW31" s="452"/>
      <c r="RKX31" s="452"/>
      <c r="RKY31" s="452"/>
      <c r="RKZ31" s="452"/>
      <c r="RLA31" s="452"/>
      <c r="RLB31" s="452"/>
      <c r="RLC31" s="452"/>
      <c r="RLD31" s="452"/>
      <c r="RLE31" s="452"/>
      <c r="RLF31" s="452"/>
      <c r="RLG31" s="452"/>
      <c r="RLH31" s="452"/>
      <c r="RLI31" s="452"/>
      <c r="RLJ31" s="452"/>
      <c r="RLK31" s="452"/>
      <c r="RLL31" s="452"/>
      <c r="RLM31" s="452"/>
      <c r="RLN31" s="452"/>
      <c r="RLO31" s="452"/>
      <c r="RLP31" s="452"/>
      <c r="RLQ31" s="452"/>
      <c r="RLR31" s="452"/>
      <c r="RLS31" s="452"/>
      <c r="RLT31" s="452"/>
      <c r="RLU31" s="452"/>
      <c r="RLV31" s="452"/>
      <c r="RLW31" s="452"/>
      <c r="RLX31" s="452"/>
      <c r="RLY31" s="452"/>
      <c r="RLZ31" s="452"/>
      <c r="RMA31" s="452"/>
      <c r="RMB31" s="452"/>
      <c r="RMC31" s="452"/>
      <c r="RMD31" s="452"/>
      <c r="RME31" s="452"/>
      <c r="RMF31" s="452"/>
      <c r="RMG31" s="452"/>
      <c r="RMH31" s="452"/>
      <c r="RMI31" s="452"/>
      <c r="RMJ31" s="452"/>
      <c r="RMK31" s="452"/>
      <c r="RML31" s="452"/>
      <c r="RMM31" s="452"/>
      <c r="RMN31" s="452"/>
      <c r="RMO31" s="452"/>
      <c r="RMP31" s="452"/>
      <c r="RMQ31" s="452"/>
      <c r="RMR31" s="452"/>
      <c r="RMS31" s="452"/>
      <c r="RMT31" s="452"/>
      <c r="RMU31" s="452"/>
      <c r="RMV31" s="452"/>
      <c r="RMW31" s="452"/>
      <c r="RMX31" s="452"/>
      <c r="RMY31" s="452"/>
      <c r="RMZ31" s="452"/>
      <c r="RNA31" s="452"/>
      <c r="RNB31" s="452"/>
      <c r="RNC31" s="452"/>
      <c r="RND31" s="452"/>
      <c r="RNE31" s="452"/>
      <c r="RNF31" s="452"/>
      <c r="RNG31" s="452"/>
      <c r="RNH31" s="452"/>
      <c r="RNI31" s="452"/>
      <c r="RNJ31" s="452"/>
      <c r="RNK31" s="452"/>
      <c r="RNL31" s="452"/>
      <c r="RNM31" s="452"/>
      <c r="RNN31" s="452"/>
      <c r="RNO31" s="452"/>
      <c r="RNP31" s="452"/>
      <c r="RNQ31" s="452"/>
      <c r="RNR31" s="452"/>
      <c r="RNS31" s="452"/>
      <c r="RNT31" s="452"/>
      <c r="RNU31" s="452"/>
      <c r="RNV31" s="452"/>
      <c r="RNW31" s="452"/>
      <c r="RNX31" s="452"/>
      <c r="RNY31" s="452"/>
      <c r="RNZ31" s="452"/>
      <c r="ROA31" s="452"/>
      <c r="ROB31" s="452"/>
      <c r="ROC31" s="452"/>
      <c r="ROD31" s="452"/>
      <c r="ROE31" s="452"/>
      <c r="ROF31" s="452"/>
      <c r="ROG31" s="452"/>
      <c r="ROH31" s="452"/>
      <c r="ROI31" s="452"/>
      <c r="ROJ31" s="452"/>
      <c r="ROK31" s="452"/>
      <c r="ROL31" s="452"/>
      <c r="ROM31" s="452"/>
      <c r="RON31" s="452"/>
      <c r="ROO31" s="452"/>
      <c r="ROP31" s="452"/>
      <c r="ROQ31" s="452"/>
      <c r="ROR31" s="452"/>
      <c r="ROS31" s="452"/>
      <c r="ROT31" s="452"/>
      <c r="ROU31" s="452"/>
      <c r="ROV31" s="452"/>
      <c r="ROW31" s="452"/>
      <c r="ROX31" s="452"/>
      <c r="ROY31" s="452"/>
      <c r="ROZ31" s="452"/>
      <c r="RPA31" s="452"/>
      <c r="RPB31" s="452"/>
      <c r="RPC31" s="452"/>
      <c r="RPD31" s="452"/>
      <c r="RPE31" s="452"/>
      <c r="RPF31" s="452"/>
      <c r="RPG31" s="452"/>
      <c r="RPH31" s="452"/>
      <c r="RPI31" s="452"/>
      <c r="RPJ31" s="452"/>
      <c r="RPK31" s="452"/>
      <c r="RPL31" s="452"/>
      <c r="RPM31" s="452"/>
      <c r="RPN31" s="452"/>
      <c r="RPO31" s="452"/>
      <c r="RPP31" s="452"/>
      <c r="RPQ31" s="452"/>
      <c r="RPR31" s="452"/>
      <c r="RPS31" s="452"/>
      <c r="RPT31" s="452"/>
      <c r="RPU31" s="452"/>
      <c r="RPV31" s="452"/>
      <c r="RPW31" s="452"/>
      <c r="RPX31" s="452"/>
      <c r="RPY31" s="452"/>
      <c r="RPZ31" s="452"/>
      <c r="RQA31" s="452"/>
      <c r="RQB31" s="452"/>
      <c r="RQC31" s="452"/>
      <c r="RQD31" s="452"/>
      <c r="RQE31" s="452"/>
      <c r="RQF31" s="452"/>
      <c r="RQG31" s="452"/>
      <c r="RQH31" s="452"/>
      <c r="RQI31" s="452"/>
      <c r="RQJ31" s="452"/>
      <c r="RQK31" s="452"/>
      <c r="RQL31" s="452"/>
      <c r="RQM31" s="452"/>
      <c r="RQN31" s="452"/>
      <c r="RQO31" s="452"/>
      <c r="RQP31" s="452"/>
      <c r="RQQ31" s="452"/>
      <c r="RQR31" s="452"/>
      <c r="RQS31" s="452"/>
      <c r="RQT31" s="452"/>
      <c r="RQU31" s="452"/>
      <c r="RQV31" s="452"/>
      <c r="RQW31" s="452"/>
      <c r="RQX31" s="452"/>
      <c r="RQY31" s="452"/>
      <c r="RQZ31" s="452"/>
      <c r="RRA31" s="452"/>
      <c r="RRB31" s="452"/>
      <c r="RRC31" s="452"/>
      <c r="RRD31" s="452"/>
      <c r="RRE31" s="452"/>
      <c r="RRF31" s="452"/>
      <c r="RRG31" s="452"/>
      <c r="RRH31" s="452"/>
      <c r="RRI31" s="452"/>
      <c r="RRJ31" s="452"/>
      <c r="RRK31" s="452"/>
      <c r="RRL31" s="452"/>
      <c r="RRM31" s="452"/>
      <c r="RRN31" s="452"/>
      <c r="RRO31" s="452"/>
      <c r="RRP31" s="452"/>
      <c r="RRQ31" s="452"/>
      <c r="RRR31" s="452"/>
      <c r="RRS31" s="452"/>
      <c r="RRT31" s="452"/>
      <c r="RRU31" s="452"/>
      <c r="RRV31" s="452"/>
      <c r="RRW31" s="452"/>
      <c r="RRX31" s="452"/>
      <c r="RRY31" s="452"/>
      <c r="RRZ31" s="452"/>
      <c r="RSA31" s="452"/>
      <c r="RSB31" s="452"/>
      <c r="RSC31" s="452"/>
      <c r="RSD31" s="452"/>
      <c r="RSE31" s="452"/>
      <c r="RSF31" s="452"/>
      <c r="RSG31" s="452"/>
      <c r="RSH31" s="452"/>
      <c r="RSI31" s="452"/>
      <c r="RSJ31" s="452"/>
      <c r="RSK31" s="452"/>
      <c r="RSL31" s="452"/>
      <c r="RSM31" s="452"/>
      <c r="RSN31" s="452"/>
      <c r="RSO31" s="452"/>
      <c r="RSP31" s="452"/>
      <c r="RSQ31" s="452"/>
      <c r="RSR31" s="452"/>
      <c r="RSS31" s="452"/>
      <c r="RST31" s="452"/>
      <c r="RSU31" s="452"/>
      <c r="RSV31" s="452"/>
      <c r="RSW31" s="452"/>
      <c r="RSX31" s="452"/>
      <c r="RSY31" s="452"/>
      <c r="RSZ31" s="452"/>
      <c r="RTA31" s="452"/>
      <c r="RTB31" s="452"/>
      <c r="RTC31" s="452"/>
      <c r="RTD31" s="452"/>
      <c r="RTE31" s="452"/>
      <c r="RTF31" s="452"/>
      <c r="RTG31" s="452"/>
      <c r="RTH31" s="452"/>
      <c r="RTI31" s="452"/>
      <c r="RTJ31" s="452"/>
      <c r="RTK31" s="452"/>
      <c r="RTL31" s="452"/>
      <c r="RTM31" s="452"/>
      <c r="RTN31" s="452"/>
      <c r="RTO31" s="452"/>
      <c r="RTP31" s="452"/>
      <c r="RTQ31" s="452"/>
      <c r="RTR31" s="452"/>
      <c r="RTS31" s="452"/>
      <c r="RTT31" s="452"/>
      <c r="RTU31" s="452"/>
      <c r="RTV31" s="452"/>
      <c r="RTW31" s="452"/>
      <c r="RTX31" s="452"/>
      <c r="RTY31" s="452"/>
      <c r="RTZ31" s="452"/>
      <c r="RUA31" s="452"/>
      <c r="RUB31" s="452"/>
      <c r="RUC31" s="452"/>
      <c r="RUD31" s="452"/>
      <c r="RUE31" s="452"/>
      <c r="RUF31" s="452"/>
      <c r="RUG31" s="452"/>
      <c r="RUH31" s="452"/>
      <c r="RUI31" s="452"/>
      <c r="RUJ31" s="452"/>
      <c r="RUK31" s="452"/>
      <c r="RUL31" s="452"/>
      <c r="RUM31" s="452"/>
      <c r="RUN31" s="452"/>
      <c r="RUO31" s="452"/>
      <c r="RUP31" s="452"/>
      <c r="RUQ31" s="452"/>
      <c r="RUR31" s="452"/>
      <c r="RUS31" s="452"/>
      <c r="RUT31" s="452"/>
      <c r="RUU31" s="452"/>
      <c r="RUV31" s="452"/>
      <c r="RUW31" s="452"/>
      <c r="RUX31" s="452"/>
      <c r="RUY31" s="452"/>
      <c r="RUZ31" s="452"/>
      <c r="RVA31" s="452"/>
      <c r="RVB31" s="452"/>
      <c r="RVC31" s="452"/>
      <c r="RVD31" s="452"/>
      <c r="RVE31" s="452"/>
      <c r="RVF31" s="452"/>
      <c r="RVG31" s="452"/>
      <c r="RVH31" s="452"/>
      <c r="RVI31" s="452"/>
      <c r="RVJ31" s="452"/>
      <c r="RVK31" s="452"/>
      <c r="RVL31" s="452"/>
      <c r="RVM31" s="452"/>
      <c r="RVN31" s="452"/>
      <c r="RVO31" s="452"/>
      <c r="RVP31" s="452"/>
      <c r="RVQ31" s="452"/>
      <c r="RVR31" s="452"/>
      <c r="RVS31" s="452"/>
      <c r="RVT31" s="452"/>
      <c r="RVU31" s="452"/>
      <c r="RVV31" s="452"/>
      <c r="RVW31" s="452"/>
      <c r="RVX31" s="452"/>
      <c r="RVY31" s="452"/>
      <c r="RVZ31" s="452"/>
      <c r="RWA31" s="452"/>
      <c r="RWB31" s="452"/>
      <c r="RWC31" s="452"/>
      <c r="RWD31" s="452"/>
      <c r="RWE31" s="452"/>
      <c r="RWF31" s="452"/>
      <c r="RWG31" s="452"/>
      <c r="RWH31" s="452"/>
      <c r="RWI31" s="452"/>
      <c r="RWJ31" s="452"/>
      <c r="RWK31" s="452"/>
      <c r="RWL31" s="452"/>
      <c r="RWM31" s="452"/>
      <c r="RWN31" s="452"/>
      <c r="RWO31" s="452"/>
      <c r="RWP31" s="452"/>
      <c r="RWQ31" s="452"/>
      <c r="RWR31" s="452"/>
      <c r="RWS31" s="452"/>
      <c r="RWT31" s="452"/>
      <c r="RWU31" s="452"/>
      <c r="RWV31" s="452"/>
      <c r="RWW31" s="452"/>
      <c r="RWX31" s="452"/>
      <c r="RWY31" s="452"/>
      <c r="RWZ31" s="452"/>
      <c r="RXA31" s="452"/>
      <c r="RXB31" s="452"/>
      <c r="RXC31" s="452"/>
      <c r="RXD31" s="452"/>
      <c r="RXE31" s="452"/>
      <c r="RXF31" s="452"/>
      <c r="RXG31" s="452"/>
      <c r="RXH31" s="452"/>
      <c r="RXI31" s="452"/>
      <c r="RXJ31" s="452"/>
      <c r="RXK31" s="452"/>
      <c r="RXL31" s="452"/>
      <c r="RXM31" s="452"/>
      <c r="RXN31" s="452"/>
      <c r="RXO31" s="452"/>
      <c r="RXP31" s="452"/>
      <c r="RXQ31" s="452"/>
      <c r="RXR31" s="452"/>
      <c r="RXS31" s="452"/>
      <c r="RXT31" s="452"/>
      <c r="RXU31" s="452"/>
      <c r="RXV31" s="452"/>
      <c r="RXW31" s="452"/>
      <c r="RXX31" s="452"/>
      <c r="RXY31" s="452"/>
      <c r="RXZ31" s="452"/>
      <c r="RYA31" s="452"/>
      <c r="RYB31" s="452"/>
      <c r="RYC31" s="452"/>
      <c r="RYD31" s="452"/>
      <c r="RYE31" s="452"/>
      <c r="RYF31" s="452"/>
      <c r="RYG31" s="452"/>
      <c r="RYH31" s="452"/>
      <c r="RYI31" s="452"/>
      <c r="RYJ31" s="452"/>
      <c r="RYK31" s="452"/>
      <c r="RYL31" s="452"/>
      <c r="RYM31" s="452"/>
      <c r="RYN31" s="452"/>
      <c r="RYO31" s="452"/>
      <c r="RYP31" s="452"/>
      <c r="RYQ31" s="452"/>
      <c r="RYR31" s="452"/>
      <c r="RYS31" s="452"/>
      <c r="RYT31" s="452"/>
      <c r="RYU31" s="452"/>
      <c r="RYV31" s="452"/>
      <c r="RYW31" s="452"/>
      <c r="RYX31" s="452"/>
      <c r="RYY31" s="452"/>
      <c r="RYZ31" s="452"/>
      <c r="RZA31" s="452"/>
      <c r="RZB31" s="452"/>
      <c r="RZC31" s="452"/>
      <c r="RZD31" s="452"/>
      <c r="RZE31" s="452"/>
      <c r="RZF31" s="452"/>
      <c r="RZG31" s="452"/>
      <c r="RZH31" s="452"/>
      <c r="RZI31" s="452"/>
      <c r="RZJ31" s="452"/>
      <c r="RZK31" s="452"/>
      <c r="RZL31" s="452"/>
      <c r="RZM31" s="452"/>
      <c r="RZN31" s="452"/>
      <c r="RZO31" s="452"/>
      <c r="RZP31" s="452"/>
      <c r="RZQ31" s="452"/>
      <c r="RZR31" s="452"/>
      <c r="RZS31" s="452"/>
      <c r="RZT31" s="452"/>
      <c r="RZU31" s="452"/>
      <c r="RZV31" s="452"/>
      <c r="RZW31" s="452"/>
      <c r="RZX31" s="452"/>
      <c r="RZY31" s="452"/>
      <c r="RZZ31" s="452"/>
      <c r="SAA31" s="452"/>
      <c r="SAB31" s="452"/>
      <c r="SAC31" s="452"/>
      <c r="SAD31" s="452"/>
      <c r="SAE31" s="452"/>
      <c r="SAF31" s="452"/>
      <c r="SAG31" s="452"/>
      <c r="SAH31" s="452"/>
      <c r="SAI31" s="452"/>
      <c r="SAJ31" s="452"/>
      <c r="SAK31" s="452"/>
      <c r="SAL31" s="452"/>
      <c r="SAM31" s="452"/>
      <c r="SAN31" s="452"/>
      <c r="SAO31" s="452"/>
      <c r="SAP31" s="452"/>
      <c r="SAQ31" s="452"/>
      <c r="SAR31" s="452"/>
      <c r="SAS31" s="452"/>
      <c r="SAT31" s="452"/>
      <c r="SAU31" s="452"/>
      <c r="SAV31" s="452"/>
      <c r="SAW31" s="452"/>
      <c r="SAX31" s="452"/>
      <c r="SAY31" s="452"/>
      <c r="SAZ31" s="452"/>
      <c r="SBA31" s="452"/>
      <c r="SBB31" s="452"/>
      <c r="SBC31" s="452"/>
      <c r="SBD31" s="452"/>
      <c r="SBE31" s="452"/>
      <c r="SBF31" s="452"/>
      <c r="SBG31" s="452"/>
      <c r="SBH31" s="452"/>
      <c r="SBI31" s="452"/>
      <c r="SBJ31" s="452"/>
      <c r="SBK31" s="452"/>
      <c r="SBL31" s="452"/>
      <c r="SBM31" s="452"/>
      <c r="SBN31" s="452"/>
      <c r="SBO31" s="452"/>
      <c r="SBP31" s="452"/>
      <c r="SBQ31" s="452"/>
      <c r="SBR31" s="452"/>
      <c r="SBS31" s="452"/>
      <c r="SBT31" s="452"/>
      <c r="SBU31" s="452"/>
      <c r="SBV31" s="452"/>
      <c r="SBW31" s="452"/>
      <c r="SBX31" s="452"/>
      <c r="SBY31" s="452"/>
      <c r="SBZ31" s="452"/>
      <c r="SCA31" s="452"/>
      <c r="SCB31" s="452"/>
      <c r="SCC31" s="452"/>
      <c r="SCD31" s="452"/>
      <c r="SCE31" s="452"/>
      <c r="SCF31" s="452"/>
      <c r="SCG31" s="452"/>
      <c r="SCH31" s="452"/>
      <c r="SCI31" s="452"/>
      <c r="SCJ31" s="452"/>
      <c r="SCK31" s="452"/>
      <c r="SCL31" s="452"/>
      <c r="SCM31" s="452"/>
      <c r="SCN31" s="452"/>
      <c r="SCO31" s="452"/>
      <c r="SCP31" s="452"/>
      <c r="SCQ31" s="452"/>
      <c r="SCR31" s="452"/>
      <c r="SCS31" s="452"/>
      <c r="SCT31" s="452"/>
      <c r="SCU31" s="452"/>
      <c r="SCV31" s="452"/>
      <c r="SCW31" s="452"/>
      <c r="SCX31" s="452"/>
      <c r="SCY31" s="452"/>
      <c r="SCZ31" s="452"/>
      <c r="SDA31" s="452"/>
      <c r="SDB31" s="452"/>
      <c r="SDC31" s="452"/>
      <c r="SDD31" s="452"/>
      <c r="SDE31" s="452"/>
      <c r="SDF31" s="452"/>
      <c r="SDG31" s="452"/>
      <c r="SDH31" s="452"/>
      <c r="SDI31" s="452"/>
      <c r="SDJ31" s="452"/>
      <c r="SDK31" s="452"/>
      <c r="SDL31" s="452"/>
      <c r="SDM31" s="452"/>
      <c r="SDN31" s="452"/>
      <c r="SDO31" s="452"/>
      <c r="SDP31" s="452"/>
      <c r="SDQ31" s="452"/>
      <c r="SDR31" s="452"/>
      <c r="SDS31" s="452"/>
      <c r="SDT31" s="452"/>
      <c r="SDU31" s="452"/>
      <c r="SDV31" s="452"/>
      <c r="SDW31" s="452"/>
      <c r="SDX31" s="452"/>
      <c r="SDY31" s="452"/>
      <c r="SDZ31" s="452"/>
      <c r="SEA31" s="452"/>
      <c r="SEB31" s="452"/>
      <c r="SEC31" s="452"/>
      <c r="SED31" s="452"/>
      <c r="SEE31" s="452"/>
      <c r="SEF31" s="452"/>
      <c r="SEG31" s="452"/>
      <c r="SEH31" s="452"/>
      <c r="SEI31" s="452"/>
      <c r="SEJ31" s="452"/>
      <c r="SEK31" s="452"/>
      <c r="SEL31" s="452"/>
      <c r="SEM31" s="452"/>
      <c r="SEN31" s="452"/>
      <c r="SEO31" s="452"/>
      <c r="SEP31" s="452"/>
      <c r="SEQ31" s="452"/>
      <c r="SER31" s="452"/>
      <c r="SES31" s="452"/>
      <c r="SET31" s="452"/>
      <c r="SEU31" s="452"/>
      <c r="SEV31" s="452"/>
      <c r="SEW31" s="452"/>
      <c r="SEX31" s="452"/>
      <c r="SEY31" s="452"/>
      <c r="SEZ31" s="452"/>
      <c r="SFA31" s="452"/>
      <c r="SFB31" s="452"/>
      <c r="SFC31" s="452"/>
      <c r="SFD31" s="452"/>
      <c r="SFE31" s="452"/>
      <c r="SFF31" s="452"/>
      <c r="SFG31" s="452"/>
      <c r="SFH31" s="452"/>
      <c r="SFI31" s="452"/>
      <c r="SFJ31" s="452"/>
      <c r="SFK31" s="452"/>
      <c r="SFL31" s="452"/>
      <c r="SFM31" s="452"/>
      <c r="SFN31" s="452"/>
      <c r="SFO31" s="452"/>
      <c r="SFP31" s="452"/>
      <c r="SFQ31" s="452"/>
      <c r="SFR31" s="452"/>
      <c r="SFS31" s="452"/>
      <c r="SFT31" s="452"/>
      <c r="SFU31" s="452"/>
      <c r="SFV31" s="452"/>
      <c r="SFW31" s="452"/>
      <c r="SFX31" s="452"/>
      <c r="SFY31" s="452"/>
      <c r="SFZ31" s="452"/>
      <c r="SGA31" s="452"/>
      <c r="SGB31" s="452"/>
      <c r="SGC31" s="452"/>
      <c r="SGD31" s="452"/>
      <c r="SGE31" s="452"/>
      <c r="SGF31" s="452"/>
      <c r="SGG31" s="452"/>
      <c r="SGH31" s="452"/>
      <c r="SGI31" s="452"/>
      <c r="SGJ31" s="452"/>
      <c r="SGK31" s="452"/>
      <c r="SGL31" s="452"/>
      <c r="SGM31" s="452"/>
      <c r="SGN31" s="452"/>
      <c r="SGO31" s="452"/>
      <c r="SGP31" s="452"/>
      <c r="SGQ31" s="452"/>
      <c r="SGR31" s="452"/>
      <c r="SGS31" s="452"/>
      <c r="SGT31" s="452"/>
      <c r="SGU31" s="452"/>
      <c r="SGV31" s="452"/>
      <c r="SGW31" s="452"/>
      <c r="SGX31" s="452"/>
      <c r="SGY31" s="452"/>
      <c r="SGZ31" s="452"/>
      <c r="SHA31" s="452"/>
      <c r="SHB31" s="452"/>
      <c r="SHC31" s="452"/>
      <c r="SHD31" s="452"/>
      <c r="SHE31" s="452"/>
      <c r="SHF31" s="452"/>
      <c r="SHG31" s="452"/>
      <c r="SHH31" s="452"/>
      <c r="SHI31" s="452"/>
      <c r="SHJ31" s="452"/>
      <c r="SHK31" s="452"/>
      <c r="SHL31" s="452"/>
      <c r="SHM31" s="452"/>
      <c r="SHN31" s="452"/>
      <c r="SHO31" s="452"/>
      <c r="SHP31" s="452"/>
      <c r="SHQ31" s="452"/>
      <c r="SHR31" s="452"/>
      <c r="SHS31" s="452"/>
      <c r="SHT31" s="452"/>
      <c r="SHU31" s="452"/>
      <c r="SHV31" s="452"/>
      <c r="SHW31" s="452"/>
      <c r="SHX31" s="452"/>
      <c r="SHY31" s="452"/>
      <c r="SHZ31" s="452"/>
      <c r="SIA31" s="452"/>
      <c r="SIB31" s="452"/>
      <c r="SIC31" s="452"/>
      <c r="SID31" s="452"/>
      <c r="SIE31" s="452"/>
      <c r="SIF31" s="452"/>
      <c r="SIG31" s="452"/>
      <c r="SIH31" s="452"/>
      <c r="SII31" s="452"/>
      <c r="SIJ31" s="452"/>
      <c r="SIK31" s="452"/>
      <c r="SIL31" s="452"/>
      <c r="SIM31" s="452"/>
      <c r="SIN31" s="452"/>
      <c r="SIO31" s="452"/>
      <c r="SIP31" s="452"/>
      <c r="SIQ31" s="452"/>
      <c r="SIR31" s="452"/>
      <c r="SIS31" s="452"/>
      <c r="SIT31" s="452"/>
      <c r="SIU31" s="452"/>
      <c r="SIV31" s="452"/>
      <c r="SIW31" s="452"/>
      <c r="SIX31" s="452"/>
      <c r="SIY31" s="452"/>
      <c r="SIZ31" s="452"/>
      <c r="SJA31" s="452"/>
      <c r="SJB31" s="452"/>
      <c r="SJC31" s="452"/>
      <c r="SJD31" s="452"/>
      <c r="SJE31" s="452"/>
      <c r="SJF31" s="452"/>
      <c r="SJG31" s="452"/>
      <c r="SJH31" s="452"/>
      <c r="SJI31" s="452"/>
      <c r="SJJ31" s="452"/>
      <c r="SJK31" s="452"/>
      <c r="SJL31" s="452"/>
      <c r="SJM31" s="452"/>
      <c r="SJN31" s="452"/>
      <c r="SJO31" s="452"/>
      <c r="SJP31" s="452"/>
      <c r="SJQ31" s="452"/>
      <c r="SJR31" s="452"/>
      <c r="SJS31" s="452"/>
      <c r="SJT31" s="452"/>
      <c r="SJU31" s="452"/>
      <c r="SJV31" s="452"/>
      <c r="SJW31" s="452"/>
      <c r="SJX31" s="452"/>
      <c r="SJY31" s="452"/>
      <c r="SJZ31" s="452"/>
      <c r="SKA31" s="452"/>
      <c r="SKB31" s="452"/>
      <c r="SKC31" s="452"/>
      <c r="SKD31" s="452"/>
      <c r="SKE31" s="452"/>
      <c r="SKF31" s="452"/>
      <c r="SKG31" s="452"/>
      <c r="SKH31" s="452"/>
      <c r="SKI31" s="452"/>
      <c r="SKJ31" s="452"/>
      <c r="SKK31" s="452"/>
      <c r="SKL31" s="452"/>
      <c r="SKM31" s="452"/>
      <c r="SKN31" s="452"/>
      <c r="SKO31" s="452"/>
      <c r="SKP31" s="452"/>
      <c r="SKQ31" s="452"/>
      <c r="SKR31" s="452"/>
      <c r="SKS31" s="452"/>
      <c r="SKT31" s="452"/>
      <c r="SKU31" s="452"/>
      <c r="SKV31" s="452"/>
      <c r="SKW31" s="452"/>
      <c r="SKX31" s="452"/>
      <c r="SKY31" s="452"/>
      <c r="SKZ31" s="452"/>
      <c r="SLA31" s="452"/>
      <c r="SLB31" s="452"/>
      <c r="SLC31" s="452"/>
      <c r="SLD31" s="452"/>
      <c r="SLE31" s="452"/>
      <c r="SLF31" s="452"/>
      <c r="SLG31" s="452"/>
      <c r="SLH31" s="452"/>
      <c r="SLI31" s="452"/>
      <c r="SLJ31" s="452"/>
      <c r="SLK31" s="452"/>
      <c r="SLL31" s="452"/>
      <c r="SLM31" s="452"/>
      <c r="SLN31" s="452"/>
      <c r="SLO31" s="452"/>
      <c r="SLP31" s="452"/>
      <c r="SLQ31" s="452"/>
      <c r="SLR31" s="452"/>
      <c r="SLS31" s="452"/>
      <c r="SLT31" s="452"/>
      <c r="SLU31" s="452"/>
      <c r="SLV31" s="452"/>
      <c r="SLW31" s="452"/>
      <c r="SLX31" s="452"/>
      <c r="SLY31" s="452"/>
      <c r="SLZ31" s="452"/>
      <c r="SMA31" s="452"/>
      <c r="SMB31" s="452"/>
      <c r="SMC31" s="452"/>
      <c r="SMD31" s="452"/>
      <c r="SME31" s="452"/>
      <c r="SMF31" s="452"/>
      <c r="SMG31" s="452"/>
      <c r="SMH31" s="452"/>
      <c r="SMI31" s="452"/>
      <c r="SMJ31" s="452"/>
      <c r="SMK31" s="452"/>
      <c r="SML31" s="452"/>
      <c r="SMM31" s="452"/>
      <c r="SMN31" s="452"/>
      <c r="SMO31" s="452"/>
      <c r="SMP31" s="452"/>
      <c r="SMQ31" s="452"/>
      <c r="SMR31" s="452"/>
      <c r="SMS31" s="452"/>
      <c r="SMT31" s="452"/>
      <c r="SMU31" s="452"/>
      <c r="SMV31" s="452"/>
      <c r="SMW31" s="452"/>
      <c r="SMX31" s="452"/>
      <c r="SMY31" s="452"/>
      <c r="SMZ31" s="452"/>
      <c r="SNA31" s="452"/>
      <c r="SNB31" s="452"/>
      <c r="SNC31" s="452"/>
      <c r="SND31" s="452"/>
      <c r="SNE31" s="452"/>
      <c r="SNF31" s="452"/>
      <c r="SNG31" s="452"/>
      <c r="SNH31" s="452"/>
      <c r="SNI31" s="452"/>
      <c r="SNJ31" s="452"/>
      <c r="SNK31" s="452"/>
      <c r="SNL31" s="452"/>
      <c r="SNM31" s="452"/>
      <c r="SNN31" s="452"/>
      <c r="SNO31" s="452"/>
      <c r="SNP31" s="452"/>
      <c r="SNQ31" s="452"/>
      <c r="SNR31" s="452"/>
      <c r="SNS31" s="452"/>
      <c r="SNT31" s="452"/>
      <c r="SNU31" s="452"/>
      <c r="SNV31" s="452"/>
      <c r="SNW31" s="452"/>
      <c r="SNX31" s="452"/>
      <c r="SNY31" s="452"/>
      <c r="SNZ31" s="452"/>
      <c r="SOA31" s="452"/>
      <c r="SOB31" s="452"/>
      <c r="SOC31" s="452"/>
      <c r="SOD31" s="452"/>
      <c r="SOE31" s="452"/>
      <c r="SOF31" s="452"/>
      <c r="SOG31" s="452"/>
      <c r="SOH31" s="452"/>
      <c r="SOI31" s="452"/>
      <c r="SOJ31" s="452"/>
      <c r="SOK31" s="452"/>
      <c r="SOL31" s="452"/>
      <c r="SOM31" s="452"/>
      <c r="SON31" s="452"/>
      <c r="SOO31" s="452"/>
      <c r="SOP31" s="452"/>
      <c r="SOQ31" s="452"/>
      <c r="SOR31" s="452"/>
      <c r="SOS31" s="452"/>
      <c r="SOT31" s="452"/>
      <c r="SOU31" s="452"/>
      <c r="SOV31" s="452"/>
      <c r="SOW31" s="452"/>
      <c r="SOX31" s="452"/>
      <c r="SOY31" s="452"/>
      <c r="SOZ31" s="452"/>
      <c r="SPA31" s="452"/>
      <c r="SPB31" s="452"/>
      <c r="SPC31" s="452"/>
      <c r="SPD31" s="452"/>
      <c r="SPE31" s="452"/>
      <c r="SPF31" s="452"/>
      <c r="SPG31" s="452"/>
      <c r="SPH31" s="452"/>
      <c r="SPI31" s="452"/>
      <c r="SPJ31" s="452"/>
      <c r="SPK31" s="452"/>
      <c r="SPL31" s="452"/>
      <c r="SPM31" s="452"/>
      <c r="SPN31" s="452"/>
      <c r="SPO31" s="452"/>
      <c r="SPP31" s="452"/>
      <c r="SPQ31" s="452"/>
      <c r="SPR31" s="452"/>
      <c r="SPS31" s="452"/>
      <c r="SPT31" s="452"/>
      <c r="SPU31" s="452"/>
      <c r="SPV31" s="452"/>
      <c r="SPW31" s="452"/>
      <c r="SPX31" s="452"/>
      <c r="SPY31" s="452"/>
      <c r="SPZ31" s="452"/>
      <c r="SQA31" s="452"/>
      <c r="SQB31" s="452"/>
      <c r="SQC31" s="452"/>
      <c r="SQD31" s="452"/>
      <c r="SQE31" s="452"/>
      <c r="SQF31" s="452"/>
      <c r="SQG31" s="452"/>
      <c r="SQH31" s="452"/>
      <c r="SQI31" s="452"/>
      <c r="SQJ31" s="452"/>
      <c r="SQK31" s="452"/>
      <c r="SQL31" s="452"/>
      <c r="SQM31" s="452"/>
      <c r="SQN31" s="452"/>
      <c r="SQO31" s="452"/>
      <c r="SQP31" s="452"/>
      <c r="SQQ31" s="452"/>
      <c r="SQR31" s="452"/>
      <c r="SQS31" s="452"/>
      <c r="SQT31" s="452"/>
      <c r="SQU31" s="452"/>
      <c r="SQV31" s="452"/>
      <c r="SQW31" s="452"/>
      <c r="SQX31" s="452"/>
      <c r="SQY31" s="452"/>
      <c r="SQZ31" s="452"/>
      <c r="SRA31" s="452"/>
      <c r="SRB31" s="452"/>
      <c r="SRC31" s="452"/>
      <c r="SRD31" s="452"/>
      <c r="SRE31" s="452"/>
      <c r="SRF31" s="452"/>
      <c r="SRG31" s="452"/>
      <c r="SRH31" s="452"/>
      <c r="SRI31" s="452"/>
      <c r="SRJ31" s="452"/>
      <c r="SRK31" s="452"/>
      <c r="SRL31" s="452"/>
      <c r="SRM31" s="452"/>
      <c r="SRN31" s="452"/>
      <c r="SRO31" s="452"/>
      <c r="SRP31" s="452"/>
      <c r="SRQ31" s="452"/>
      <c r="SRR31" s="452"/>
      <c r="SRS31" s="452"/>
      <c r="SRT31" s="452"/>
      <c r="SRU31" s="452"/>
      <c r="SRV31" s="452"/>
      <c r="SRW31" s="452"/>
      <c r="SRX31" s="452"/>
      <c r="SRY31" s="452"/>
      <c r="SRZ31" s="452"/>
      <c r="SSA31" s="452"/>
      <c r="SSB31" s="452"/>
      <c r="SSC31" s="452"/>
      <c r="SSD31" s="452"/>
      <c r="SSE31" s="452"/>
      <c r="SSF31" s="452"/>
      <c r="SSG31" s="452"/>
      <c r="SSH31" s="452"/>
      <c r="SSI31" s="452"/>
      <c r="SSJ31" s="452"/>
      <c r="SSK31" s="452"/>
      <c r="SSL31" s="452"/>
      <c r="SSM31" s="452"/>
      <c r="SSN31" s="452"/>
      <c r="SSO31" s="452"/>
      <c r="SSP31" s="452"/>
      <c r="SSQ31" s="452"/>
      <c r="SSR31" s="452"/>
      <c r="SSS31" s="452"/>
      <c r="SST31" s="452"/>
      <c r="SSU31" s="452"/>
      <c r="SSV31" s="452"/>
      <c r="SSW31" s="452"/>
      <c r="SSX31" s="452"/>
      <c r="SSY31" s="452"/>
      <c r="SSZ31" s="452"/>
      <c r="STA31" s="452"/>
      <c r="STB31" s="452"/>
      <c r="STC31" s="452"/>
      <c r="STD31" s="452"/>
      <c r="STE31" s="452"/>
      <c r="STF31" s="452"/>
      <c r="STG31" s="452"/>
      <c r="STH31" s="452"/>
      <c r="STI31" s="452"/>
      <c r="STJ31" s="452"/>
      <c r="STK31" s="452"/>
      <c r="STL31" s="452"/>
      <c r="STM31" s="452"/>
      <c r="STN31" s="452"/>
      <c r="STO31" s="452"/>
      <c r="STP31" s="452"/>
      <c r="STQ31" s="452"/>
      <c r="STR31" s="452"/>
      <c r="STS31" s="452"/>
      <c r="STT31" s="452"/>
      <c r="STU31" s="452"/>
      <c r="STV31" s="452"/>
      <c r="STW31" s="452"/>
      <c r="STX31" s="452"/>
      <c r="STY31" s="452"/>
      <c r="STZ31" s="452"/>
      <c r="SUA31" s="452"/>
      <c r="SUB31" s="452"/>
      <c r="SUC31" s="452"/>
      <c r="SUD31" s="452"/>
      <c r="SUE31" s="452"/>
      <c r="SUF31" s="452"/>
      <c r="SUG31" s="452"/>
      <c r="SUH31" s="452"/>
      <c r="SUI31" s="452"/>
      <c r="SUJ31" s="452"/>
      <c r="SUK31" s="452"/>
      <c r="SUL31" s="452"/>
      <c r="SUM31" s="452"/>
      <c r="SUN31" s="452"/>
      <c r="SUO31" s="452"/>
      <c r="SUP31" s="452"/>
      <c r="SUQ31" s="452"/>
      <c r="SUR31" s="452"/>
      <c r="SUS31" s="452"/>
      <c r="SUT31" s="452"/>
      <c r="SUU31" s="452"/>
      <c r="SUV31" s="452"/>
      <c r="SUW31" s="452"/>
      <c r="SUX31" s="452"/>
      <c r="SUY31" s="452"/>
      <c r="SUZ31" s="452"/>
      <c r="SVA31" s="452"/>
      <c r="SVB31" s="452"/>
      <c r="SVC31" s="452"/>
      <c r="SVD31" s="452"/>
      <c r="SVE31" s="452"/>
      <c r="SVF31" s="452"/>
      <c r="SVG31" s="452"/>
      <c r="SVH31" s="452"/>
      <c r="SVI31" s="452"/>
      <c r="SVJ31" s="452"/>
      <c r="SVK31" s="452"/>
      <c r="SVL31" s="452"/>
      <c r="SVM31" s="452"/>
      <c r="SVN31" s="452"/>
      <c r="SVO31" s="452"/>
      <c r="SVP31" s="452"/>
      <c r="SVQ31" s="452"/>
      <c r="SVR31" s="452"/>
      <c r="SVS31" s="452"/>
      <c r="SVT31" s="452"/>
      <c r="SVU31" s="452"/>
      <c r="SVV31" s="452"/>
      <c r="SVW31" s="452"/>
      <c r="SVX31" s="452"/>
      <c r="SVY31" s="452"/>
      <c r="SVZ31" s="452"/>
      <c r="SWA31" s="452"/>
      <c r="SWB31" s="452"/>
      <c r="SWC31" s="452"/>
      <c r="SWD31" s="452"/>
      <c r="SWE31" s="452"/>
      <c r="SWF31" s="452"/>
      <c r="SWG31" s="452"/>
      <c r="SWH31" s="452"/>
      <c r="SWI31" s="452"/>
      <c r="SWJ31" s="452"/>
      <c r="SWK31" s="452"/>
      <c r="SWL31" s="452"/>
      <c r="SWM31" s="452"/>
      <c r="SWN31" s="452"/>
      <c r="SWO31" s="452"/>
      <c r="SWP31" s="452"/>
      <c r="SWQ31" s="452"/>
      <c r="SWR31" s="452"/>
      <c r="SWS31" s="452"/>
      <c r="SWT31" s="452"/>
      <c r="SWU31" s="452"/>
      <c r="SWV31" s="452"/>
      <c r="SWW31" s="452"/>
      <c r="SWX31" s="452"/>
      <c r="SWY31" s="452"/>
      <c r="SWZ31" s="452"/>
      <c r="SXA31" s="452"/>
      <c r="SXB31" s="452"/>
      <c r="SXC31" s="452"/>
      <c r="SXD31" s="452"/>
      <c r="SXE31" s="452"/>
      <c r="SXF31" s="452"/>
      <c r="SXG31" s="452"/>
      <c r="SXH31" s="452"/>
      <c r="SXI31" s="452"/>
      <c r="SXJ31" s="452"/>
      <c r="SXK31" s="452"/>
      <c r="SXL31" s="452"/>
      <c r="SXM31" s="452"/>
      <c r="SXN31" s="452"/>
      <c r="SXO31" s="452"/>
      <c r="SXP31" s="452"/>
      <c r="SXQ31" s="452"/>
      <c r="SXR31" s="452"/>
      <c r="SXS31" s="452"/>
      <c r="SXT31" s="452"/>
      <c r="SXU31" s="452"/>
      <c r="SXV31" s="452"/>
      <c r="SXW31" s="452"/>
      <c r="SXX31" s="452"/>
      <c r="SXY31" s="452"/>
      <c r="SXZ31" s="452"/>
      <c r="SYA31" s="452"/>
      <c r="SYB31" s="452"/>
      <c r="SYC31" s="452"/>
      <c r="SYD31" s="452"/>
      <c r="SYE31" s="452"/>
      <c r="SYF31" s="452"/>
      <c r="SYG31" s="452"/>
      <c r="SYH31" s="452"/>
      <c r="SYI31" s="452"/>
      <c r="SYJ31" s="452"/>
      <c r="SYK31" s="452"/>
      <c r="SYL31" s="452"/>
      <c r="SYM31" s="452"/>
      <c r="SYN31" s="452"/>
      <c r="SYO31" s="452"/>
      <c r="SYP31" s="452"/>
      <c r="SYQ31" s="452"/>
      <c r="SYR31" s="452"/>
      <c r="SYS31" s="452"/>
      <c r="SYT31" s="452"/>
      <c r="SYU31" s="452"/>
      <c r="SYV31" s="452"/>
      <c r="SYW31" s="452"/>
      <c r="SYX31" s="452"/>
      <c r="SYY31" s="452"/>
      <c r="SYZ31" s="452"/>
      <c r="SZA31" s="452"/>
      <c r="SZB31" s="452"/>
      <c r="SZC31" s="452"/>
      <c r="SZD31" s="452"/>
      <c r="SZE31" s="452"/>
      <c r="SZF31" s="452"/>
      <c r="SZG31" s="452"/>
      <c r="SZH31" s="452"/>
      <c r="SZI31" s="452"/>
      <c r="SZJ31" s="452"/>
      <c r="SZK31" s="452"/>
      <c r="SZL31" s="452"/>
      <c r="SZM31" s="452"/>
      <c r="SZN31" s="452"/>
      <c r="SZO31" s="452"/>
      <c r="SZP31" s="452"/>
      <c r="SZQ31" s="452"/>
      <c r="SZR31" s="452"/>
      <c r="SZS31" s="452"/>
      <c r="SZT31" s="452"/>
      <c r="SZU31" s="452"/>
      <c r="SZV31" s="452"/>
      <c r="SZW31" s="452"/>
      <c r="SZX31" s="452"/>
      <c r="SZY31" s="452"/>
      <c r="SZZ31" s="452"/>
      <c r="TAA31" s="452"/>
      <c r="TAB31" s="452"/>
      <c r="TAC31" s="452"/>
      <c r="TAD31" s="452"/>
      <c r="TAE31" s="452"/>
      <c r="TAF31" s="452"/>
      <c r="TAG31" s="452"/>
      <c r="TAH31" s="452"/>
      <c r="TAI31" s="452"/>
      <c r="TAJ31" s="452"/>
      <c r="TAK31" s="452"/>
      <c r="TAL31" s="452"/>
      <c r="TAM31" s="452"/>
      <c r="TAN31" s="452"/>
      <c r="TAO31" s="452"/>
      <c r="TAP31" s="452"/>
      <c r="TAQ31" s="452"/>
      <c r="TAR31" s="452"/>
      <c r="TAS31" s="452"/>
      <c r="TAT31" s="452"/>
      <c r="TAU31" s="452"/>
      <c r="TAV31" s="452"/>
      <c r="TAW31" s="452"/>
      <c r="TAX31" s="452"/>
      <c r="TAY31" s="452"/>
      <c r="TAZ31" s="452"/>
      <c r="TBA31" s="452"/>
      <c r="TBB31" s="452"/>
      <c r="TBC31" s="452"/>
      <c r="TBD31" s="452"/>
      <c r="TBE31" s="452"/>
      <c r="TBF31" s="452"/>
      <c r="TBG31" s="452"/>
      <c r="TBH31" s="452"/>
      <c r="TBI31" s="452"/>
      <c r="TBJ31" s="452"/>
      <c r="TBK31" s="452"/>
      <c r="TBL31" s="452"/>
      <c r="TBM31" s="452"/>
      <c r="TBN31" s="452"/>
      <c r="TBO31" s="452"/>
      <c r="TBP31" s="452"/>
      <c r="TBQ31" s="452"/>
      <c r="TBR31" s="452"/>
      <c r="TBS31" s="452"/>
      <c r="TBT31" s="452"/>
      <c r="TBU31" s="452"/>
      <c r="TBV31" s="452"/>
      <c r="TBW31" s="452"/>
      <c r="TBX31" s="452"/>
      <c r="TBY31" s="452"/>
      <c r="TBZ31" s="452"/>
      <c r="TCA31" s="452"/>
      <c r="TCB31" s="452"/>
      <c r="TCC31" s="452"/>
      <c r="TCD31" s="452"/>
      <c r="TCE31" s="452"/>
      <c r="TCF31" s="452"/>
      <c r="TCG31" s="452"/>
      <c r="TCH31" s="452"/>
      <c r="TCI31" s="452"/>
      <c r="TCJ31" s="452"/>
      <c r="TCK31" s="452"/>
      <c r="TCL31" s="452"/>
      <c r="TCM31" s="452"/>
      <c r="TCN31" s="452"/>
      <c r="TCO31" s="452"/>
      <c r="TCP31" s="452"/>
      <c r="TCQ31" s="452"/>
      <c r="TCR31" s="452"/>
      <c r="TCS31" s="452"/>
      <c r="TCT31" s="452"/>
      <c r="TCU31" s="452"/>
      <c r="TCV31" s="452"/>
      <c r="TCW31" s="452"/>
      <c r="TCX31" s="452"/>
      <c r="TCY31" s="452"/>
      <c r="TCZ31" s="452"/>
      <c r="TDA31" s="452"/>
      <c r="TDB31" s="452"/>
      <c r="TDC31" s="452"/>
      <c r="TDD31" s="452"/>
      <c r="TDE31" s="452"/>
      <c r="TDF31" s="452"/>
      <c r="TDG31" s="452"/>
      <c r="TDH31" s="452"/>
      <c r="TDI31" s="452"/>
      <c r="TDJ31" s="452"/>
      <c r="TDK31" s="452"/>
      <c r="TDL31" s="452"/>
      <c r="TDM31" s="452"/>
      <c r="TDN31" s="452"/>
      <c r="TDO31" s="452"/>
      <c r="TDP31" s="452"/>
      <c r="TDQ31" s="452"/>
      <c r="TDR31" s="452"/>
      <c r="TDS31" s="452"/>
      <c r="TDT31" s="452"/>
      <c r="TDU31" s="452"/>
      <c r="TDV31" s="452"/>
      <c r="TDW31" s="452"/>
      <c r="TDX31" s="452"/>
      <c r="TDY31" s="452"/>
      <c r="TDZ31" s="452"/>
      <c r="TEA31" s="452"/>
      <c r="TEB31" s="452"/>
      <c r="TEC31" s="452"/>
      <c r="TED31" s="452"/>
      <c r="TEE31" s="452"/>
      <c r="TEF31" s="452"/>
      <c r="TEG31" s="452"/>
      <c r="TEH31" s="452"/>
      <c r="TEI31" s="452"/>
      <c r="TEJ31" s="452"/>
      <c r="TEK31" s="452"/>
      <c r="TEL31" s="452"/>
      <c r="TEM31" s="452"/>
      <c r="TEN31" s="452"/>
      <c r="TEO31" s="452"/>
      <c r="TEP31" s="452"/>
      <c r="TEQ31" s="452"/>
      <c r="TER31" s="452"/>
      <c r="TES31" s="452"/>
      <c r="TET31" s="452"/>
      <c r="TEU31" s="452"/>
      <c r="TEV31" s="452"/>
      <c r="TEW31" s="452"/>
      <c r="TEX31" s="452"/>
      <c r="TEY31" s="452"/>
      <c r="TEZ31" s="452"/>
      <c r="TFA31" s="452"/>
      <c r="TFB31" s="452"/>
      <c r="TFC31" s="452"/>
      <c r="TFD31" s="452"/>
      <c r="TFE31" s="452"/>
      <c r="TFF31" s="452"/>
      <c r="TFG31" s="452"/>
      <c r="TFH31" s="452"/>
      <c r="TFI31" s="452"/>
      <c r="TFJ31" s="452"/>
      <c r="TFK31" s="452"/>
      <c r="TFL31" s="452"/>
      <c r="TFM31" s="452"/>
      <c r="TFN31" s="452"/>
      <c r="TFO31" s="452"/>
      <c r="TFP31" s="452"/>
      <c r="TFQ31" s="452"/>
      <c r="TFR31" s="452"/>
      <c r="TFS31" s="452"/>
      <c r="TFT31" s="452"/>
      <c r="TFU31" s="452"/>
      <c r="TFV31" s="452"/>
      <c r="TFW31" s="452"/>
      <c r="TFX31" s="452"/>
      <c r="TFY31" s="452"/>
      <c r="TFZ31" s="452"/>
      <c r="TGA31" s="452"/>
      <c r="TGB31" s="452"/>
      <c r="TGC31" s="452"/>
      <c r="TGD31" s="452"/>
      <c r="TGE31" s="452"/>
      <c r="TGF31" s="452"/>
      <c r="TGG31" s="452"/>
      <c r="TGH31" s="452"/>
      <c r="TGI31" s="452"/>
      <c r="TGJ31" s="452"/>
      <c r="TGK31" s="452"/>
      <c r="TGL31" s="452"/>
      <c r="TGM31" s="452"/>
      <c r="TGN31" s="452"/>
      <c r="TGO31" s="452"/>
      <c r="TGP31" s="452"/>
      <c r="TGQ31" s="452"/>
      <c r="TGR31" s="452"/>
      <c r="TGS31" s="452"/>
      <c r="TGT31" s="452"/>
      <c r="TGU31" s="452"/>
      <c r="TGV31" s="452"/>
      <c r="TGW31" s="452"/>
      <c r="TGX31" s="452"/>
      <c r="TGY31" s="452"/>
      <c r="TGZ31" s="452"/>
      <c r="THA31" s="452"/>
      <c r="THB31" s="452"/>
      <c r="THC31" s="452"/>
      <c r="THD31" s="452"/>
      <c r="THE31" s="452"/>
      <c r="THF31" s="452"/>
      <c r="THG31" s="452"/>
      <c r="THH31" s="452"/>
      <c r="THI31" s="452"/>
      <c r="THJ31" s="452"/>
      <c r="THK31" s="452"/>
      <c r="THL31" s="452"/>
      <c r="THM31" s="452"/>
      <c r="THN31" s="452"/>
      <c r="THO31" s="452"/>
      <c r="THP31" s="452"/>
      <c r="THQ31" s="452"/>
      <c r="THR31" s="452"/>
      <c r="THS31" s="452"/>
      <c r="THT31" s="452"/>
      <c r="THU31" s="452"/>
      <c r="THV31" s="452"/>
      <c r="THW31" s="452"/>
      <c r="THX31" s="452"/>
      <c r="THY31" s="452"/>
      <c r="THZ31" s="452"/>
      <c r="TIA31" s="452"/>
      <c r="TIB31" s="452"/>
      <c r="TIC31" s="452"/>
      <c r="TID31" s="452"/>
      <c r="TIE31" s="452"/>
      <c r="TIF31" s="452"/>
      <c r="TIG31" s="452"/>
      <c r="TIH31" s="452"/>
      <c r="TII31" s="452"/>
      <c r="TIJ31" s="452"/>
      <c r="TIK31" s="452"/>
      <c r="TIL31" s="452"/>
      <c r="TIM31" s="452"/>
      <c r="TIN31" s="452"/>
      <c r="TIO31" s="452"/>
      <c r="TIP31" s="452"/>
      <c r="TIQ31" s="452"/>
      <c r="TIR31" s="452"/>
      <c r="TIS31" s="452"/>
      <c r="TIT31" s="452"/>
      <c r="TIU31" s="452"/>
      <c r="TIV31" s="452"/>
      <c r="TIW31" s="452"/>
      <c r="TIX31" s="452"/>
      <c r="TIY31" s="452"/>
      <c r="TIZ31" s="452"/>
      <c r="TJA31" s="452"/>
      <c r="TJB31" s="452"/>
      <c r="TJC31" s="452"/>
      <c r="TJD31" s="452"/>
      <c r="TJE31" s="452"/>
      <c r="TJF31" s="452"/>
      <c r="TJG31" s="452"/>
      <c r="TJH31" s="452"/>
      <c r="TJI31" s="452"/>
      <c r="TJJ31" s="452"/>
      <c r="TJK31" s="452"/>
      <c r="TJL31" s="452"/>
      <c r="TJM31" s="452"/>
      <c r="TJN31" s="452"/>
      <c r="TJO31" s="452"/>
      <c r="TJP31" s="452"/>
      <c r="TJQ31" s="452"/>
      <c r="TJR31" s="452"/>
      <c r="TJS31" s="452"/>
      <c r="TJT31" s="452"/>
      <c r="TJU31" s="452"/>
      <c r="TJV31" s="452"/>
      <c r="TJW31" s="452"/>
      <c r="TJX31" s="452"/>
      <c r="TJY31" s="452"/>
      <c r="TJZ31" s="452"/>
      <c r="TKA31" s="452"/>
      <c r="TKB31" s="452"/>
      <c r="TKC31" s="452"/>
      <c r="TKD31" s="452"/>
      <c r="TKE31" s="452"/>
      <c r="TKF31" s="452"/>
      <c r="TKG31" s="452"/>
      <c r="TKH31" s="452"/>
      <c r="TKI31" s="452"/>
      <c r="TKJ31" s="452"/>
      <c r="TKK31" s="452"/>
      <c r="TKL31" s="452"/>
      <c r="TKM31" s="452"/>
      <c r="TKN31" s="452"/>
      <c r="TKO31" s="452"/>
      <c r="TKP31" s="452"/>
      <c r="TKQ31" s="452"/>
      <c r="TKR31" s="452"/>
      <c r="TKS31" s="452"/>
      <c r="TKT31" s="452"/>
      <c r="TKU31" s="452"/>
      <c r="TKV31" s="452"/>
      <c r="TKW31" s="452"/>
      <c r="TKX31" s="452"/>
      <c r="TKY31" s="452"/>
      <c r="TKZ31" s="452"/>
      <c r="TLA31" s="452"/>
      <c r="TLB31" s="452"/>
      <c r="TLC31" s="452"/>
      <c r="TLD31" s="452"/>
      <c r="TLE31" s="452"/>
      <c r="TLF31" s="452"/>
      <c r="TLG31" s="452"/>
      <c r="TLH31" s="452"/>
      <c r="TLI31" s="452"/>
      <c r="TLJ31" s="452"/>
      <c r="TLK31" s="452"/>
      <c r="TLL31" s="452"/>
      <c r="TLM31" s="452"/>
      <c r="TLN31" s="452"/>
      <c r="TLO31" s="452"/>
      <c r="TLP31" s="452"/>
      <c r="TLQ31" s="452"/>
      <c r="TLR31" s="452"/>
      <c r="TLS31" s="452"/>
      <c r="TLT31" s="452"/>
      <c r="TLU31" s="452"/>
      <c r="TLV31" s="452"/>
      <c r="TLW31" s="452"/>
      <c r="TLX31" s="452"/>
      <c r="TLY31" s="452"/>
      <c r="TLZ31" s="452"/>
      <c r="TMA31" s="452"/>
      <c r="TMB31" s="452"/>
      <c r="TMC31" s="452"/>
      <c r="TMD31" s="452"/>
      <c r="TME31" s="452"/>
      <c r="TMF31" s="452"/>
      <c r="TMG31" s="452"/>
      <c r="TMH31" s="452"/>
      <c r="TMI31" s="452"/>
      <c r="TMJ31" s="452"/>
      <c r="TMK31" s="452"/>
      <c r="TML31" s="452"/>
      <c r="TMM31" s="452"/>
      <c r="TMN31" s="452"/>
      <c r="TMO31" s="452"/>
      <c r="TMP31" s="452"/>
      <c r="TMQ31" s="452"/>
      <c r="TMR31" s="452"/>
      <c r="TMS31" s="452"/>
      <c r="TMT31" s="452"/>
      <c r="TMU31" s="452"/>
      <c r="TMV31" s="452"/>
      <c r="TMW31" s="452"/>
      <c r="TMX31" s="452"/>
      <c r="TMY31" s="452"/>
      <c r="TMZ31" s="452"/>
      <c r="TNA31" s="452"/>
      <c r="TNB31" s="452"/>
      <c r="TNC31" s="452"/>
      <c r="TND31" s="452"/>
      <c r="TNE31" s="452"/>
      <c r="TNF31" s="452"/>
      <c r="TNG31" s="452"/>
      <c r="TNH31" s="452"/>
      <c r="TNI31" s="452"/>
      <c r="TNJ31" s="452"/>
      <c r="TNK31" s="452"/>
      <c r="TNL31" s="452"/>
      <c r="TNM31" s="452"/>
      <c r="TNN31" s="452"/>
      <c r="TNO31" s="452"/>
      <c r="TNP31" s="452"/>
      <c r="TNQ31" s="452"/>
      <c r="TNR31" s="452"/>
      <c r="TNS31" s="452"/>
      <c r="TNT31" s="452"/>
      <c r="TNU31" s="452"/>
      <c r="TNV31" s="452"/>
      <c r="TNW31" s="452"/>
      <c r="TNX31" s="452"/>
      <c r="TNY31" s="452"/>
      <c r="TNZ31" s="452"/>
      <c r="TOA31" s="452"/>
      <c r="TOB31" s="452"/>
      <c r="TOC31" s="452"/>
      <c r="TOD31" s="452"/>
      <c r="TOE31" s="452"/>
      <c r="TOF31" s="452"/>
      <c r="TOG31" s="452"/>
      <c r="TOH31" s="452"/>
      <c r="TOI31" s="452"/>
      <c r="TOJ31" s="452"/>
      <c r="TOK31" s="452"/>
      <c r="TOL31" s="452"/>
      <c r="TOM31" s="452"/>
      <c r="TON31" s="452"/>
      <c r="TOO31" s="452"/>
      <c r="TOP31" s="452"/>
      <c r="TOQ31" s="452"/>
      <c r="TOR31" s="452"/>
      <c r="TOS31" s="452"/>
      <c r="TOT31" s="452"/>
      <c r="TOU31" s="452"/>
      <c r="TOV31" s="452"/>
      <c r="TOW31" s="452"/>
      <c r="TOX31" s="452"/>
      <c r="TOY31" s="452"/>
      <c r="TOZ31" s="452"/>
      <c r="TPA31" s="452"/>
      <c r="TPB31" s="452"/>
      <c r="TPC31" s="452"/>
      <c r="TPD31" s="452"/>
      <c r="TPE31" s="452"/>
      <c r="TPF31" s="452"/>
      <c r="TPG31" s="452"/>
      <c r="TPH31" s="452"/>
      <c r="TPI31" s="452"/>
      <c r="TPJ31" s="452"/>
      <c r="TPK31" s="452"/>
      <c r="TPL31" s="452"/>
      <c r="TPM31" s="452"/>
      <c r="TPN31" s="452"/>
      <c r="TPO31" s="452"/>
      <c r="TPP31" s="452"/>
      <c r="TPQ31" s="452"/>
      <c r="TPR31" s="452"/>
      <c r="TPS31" s="452"/>
      <c r="TPT31" s="452"/>
      <c r="TPU31" s="452"/>
      <c r="TPV31" s="452"/>
      <c r="TPW31" s="452"/>
      <c r="TPX31" s="452"/>
      <c r="TPY31" s="452"/>
      <c r="TPZ31" s="452"/>
      <c r="TQA31" s="452"/>
      <c r="TQB31" s="452"/>
      <c r="TQC31" s="452"/>
      <c r="TQD31" s="452"/>
      <c r="TQE31" s="452"/>
      <c r="TQF31" s="452"/>
      <c r="TQG31" s="452"/>
      <c r="TQH31" s="452"/>
      <c r="TQI31" s="452"/>
      <c r="TQJ31" s="452"/>
      <c r="TQK31" s="452"/>
      <c r="TQL31" s="452"/>
      <c r="TQM31" s="452"/>
      <c r="TQN31" s="452"/>
      <c r="TQO31" s="452"/>
      <c r="TQP31" s="452"/>
      <c r="TQQ31" s="452"/>
      <c r="TQR31" s="452"/>
      <c r="TQS31" s="452"/>
      <c r="TQT31" s="452"/>
      <c r="TQU31" s="452"/>
      <c r="TQV31" s="452"/>
      <c r="TQW31" s="452"/>
      <c r="TQX31" s="452"/>
      <c r="TQY31" s="452"/>
      <c r="TQZ31" s="452"/>
      <c r="TRA31" s="452"/>
      <c r="TRB31" s="452"/>
      <c r="TRC31" s="452"/>
      <c r="TRD31" s="452"/>
      <c r="TRE31" s="452"/>
      <c r="TRF31" s="452"/>
      <c r="TRG31" s="452"/>
      <c r="TRH31" s="452"/>
      <c r="TRI31" s="452"/>
      <c r="TRJ31" s="452"/>
      <c r="TRK31" s="452"/>
      <c r="TRL31" s="452"/>
      <c r="TRM31" s="452"/>
      <c r="TRN31" s="452"/>
      <c r="TRO31" s="452"/>
      <c r="TRP31" s="452"/>
      <c r="TRQ31" s="452"/>
      <c r="TRR31" s="452"/>
      <c r="TRS31" s="452"/>
      <c r="TRT31" s="452"/>
      <c r="TRU31" s="452"/>
      <c r="TRV31" s="452"/>
      <c r="TRW31" s="452"/>
      <c r="TRX31" s="452"/>
      <c r="TRY31" s="452"/>
      <c r="TRZ31" s="452"/>
      <c r="TSA31" s="452"/>
      <c r="TSB31" s="452"/>
      <c r="TSC31" s="452"/>
      <c r="TSD31" s="452"/>
      <c r="TSE31" s="452"/>
      <c r="TSF31" s="452"/>
      <c r="TSG31" s="452"/>
      <c r="TSH31" s="452"/>
      <c r="TSI31" s="452"/>
      <c r="TSJ31" s="452"/>
      <c r="TSK31" s="452"/>
      <c r="TSL31" s="452"/>
      <c r="TSM31" s="452"/>
      <c r="TSN31" s="452"/>
      <c r="TSO31" s="452"/>
      <c r="TSP31" s="452"/>
      <c r="TSQ31" s="452"/>
      <c r="TSR31" s="452"/>
      <c r="TSS31" s="452"/>
      <c r="TST31" s="452"/>
      <c r="TSU31" s="452"/>
      <c r="TSV31" s="452"/>
      <c r="TSW31" s="452"/>
      <c r="TSX31" s="452"/>
      <c r="TSY31" s="452"/>
      <c r="TSZ31" s="452"/>
      <c r="TTA31" s="452"/>
      <c r="TTB31" s="452"/>
      <c r="TTC31" s="452"/>
      <c r="TTD31" s="452"/>
      <c r="TTE31" s="452"/>
      <c r="TTF31" s="452"/>
      <c r="TTG31" s="452"/>
      <c r="TTH31" s="452"/>
      <c r="TTI31" s="452"/>
      <c r="TTJ31" s="452"/>
      <c r="TTK31" s="452"/>
      <c r="TTL31" s="452"/>
      <c r="TTM31" s="452"/>
      <c r="TTN31" s="452"/>
      <c r="TTO31" s="452"/>
      <c r="TTP31" s="452"/>
      <c r="TTQ31" s="452"/>
      <c r="TTR31" s="452"/>
      <c r="TTS31" s="452"/>
      <c r="TTT31" s="452"/>
      <c r="TTU31" s="452"/>
      <c r="TTV31" s="452"/>
      <c r="TTW31" s="452"/>
      <c r="TTX31" s="452"/>
      <c r="TTY31" s="452"/>
      <c r="TTZ31" s="452"/>
      <c r="TUA31" s="452"/>
      <c r="TUB31" s="452"/>
      <c r="TUC31" s="452"/>
      <c r="TUD31" s="452"/>
      <c r="TUE31" s="452"/>
      <c r="TUF31" s="452"/>
      <c r="TUG31" s="452"/>
      <c r="TUH31" s="452"/>
      <c r="TUI31" s="452"/>
      <c r="TUJ31" s="452"/>
      <c r="TUK31" s="452"/>
      <c r="TUL31" s="452"/>
      <c r="TUM31" s="452"/>
      <c r="TUN31" s="452"/>
      <c r="TUO31" s="452"/>
      <c r="TUP31" s="452"/>
      <c r="TUQ31" s="452"/>
      <c r="TUR31" s="452"/>
      <c r="TUS31" s="452"/>
      <c r="TUT31" s="452"/>
      <c r="TUU31" s="452"/>
      <c r="TUV31" s="452"/>
      <c r="TUW31" s="452"/>
      <c r="TUX31" s="452"/>
      <c r="TUY31" s="452"/>
      <c r="TUZ31" s="452"/>
      <c r="TVA31" s="452"/>
      <c r="TVB31" s="452"/>
      <c r="TVC31" s="452"/>
      <c r="TVD31" s="452"/>
      <c r="TVE31" s="452"/>
      <c r="TVF31" s="452"/>
      <c r="TVG31" s="452"/>
      <c r="TVH31" s="452"/>
      <c r="TVI31" s="452"/>
      <c r="TVJ31" s="452"/>
      <c r="TVK31" s="452"/>
      <c r="TVL31" s="452"/>
      <c r="TVM31" s="452"/>
      <c r="TVN31" s="452"/>
      <c r="TVO31" s="452"/>
      <c r="TVP31" s="452"/>
      <c r="TVQ31" s="452"/>
      <c r="TVR31" s="452"/>
      <c r="TVS31" s="452"/>
      <c r="TVT31" s="452"/>
      <c r="TVU31" s="452"/>
      <c r="TVV31" s="452"/>
      <c r="TVW31" s="452"/>
      <c r="TVX31" s="452"/>
      <c r="TVY31" s="452"/>
      <c r="TVZ31" s="452"/>
      <c r="TWA31" s="452"/>
      <c r="TWB31" s="452"/>
      <c r="TWC31" s="452"/>
      <c r="TWD31" s="452"/>
      <c r="TWE31" s="452"/>
      <c r="TWF31" s="452"/>
      <c r="TWG31" s="452"/>
      <c r="TWH31" s="452"/>
      <c r="TWI31" s="452"/>
      <c r="TWJ31" s="452"/>
      <c r="TWK31" s="452"/>
      <c r="TWL31" s="452"/>
      <c r="TWM31" s="452"/>
      <c r="TWN31" s="452"/>
      <c r="TWO31" s="452"/>
      <c r="TWP31" s="452"/>
      <c r="TWQ31" s="452"/>
      <c r="TWR31" s="452"/>
      <c r="TWS31" s="452"/>
      <c r="TWT31" s="452"/>
      <c r="TWU31" s="452"/>
      <c r="TWV31" s="452"/>
      <c r="TWW31" s="452"/>
      <c r="TWX31" s="452"/>
      <c r="TWY31" s="452"/>
      <c r="TWZ31" s="452"/>
      <c r="TXA31" s="452"/>
      <c r="TXB31" s="452"/>
      <c r="TXC31" s="452"/>
      <c r="TXD31" s="452"/>
      <c r="TXE31" s="452"/>
      <c r="TXF31" s="452"/>
      <c r="TXG31" s="452"/>
      <c r="TXH31" s="452"/>
      <c r="TXI31" s="452"/>
      <c r="TXJ31" s="452"/>
      <c r="TXK31" s="452"/>
      <c r="TXL31" s="452"/>
      <c r="TXM31" s="452"/>
      <c r="TXN31" s="452"/>
      <c r="TXO31" s="452"/>
      <c r="TXP31" s="452"/>
      <c r="TXQ31" s="452"/>
      <c r="TXR31" s="452"/>
      <c r="TXS31" s="452"/>
      <c r="TXT31" s="452"/>
      <c r="TXU31" s="452"/>
      <c r="TXV31" s="452"/>
      <c r="TXW31" s="452"/>
      <c r="TXX31" s="452"/>
      <c r="TXY31" s="452"/>
      <c r="TXZ31" s="452"/>
      <c r="TYA31" s="452"/>
      <c r="TYB31" s="452"/>
      <c r="TYC31" s="452"/>
      <c r="TYD31" s="452"/>
      <c r="TYE31" s="452"/>
      <c r="TYF31" s="452"/>
      <c r="TYG31" s="452"/>
      <c r="TYH31" s="452"/>
      <c r="TYI31" s="452"/>
      <c r="TYJ31" s="452"/>
      <c r="TYK31" s="452"/>
      <c r="TYL31" s="452"/>
      <c r="TYM31" s="452"/>
      <c r="TYN31" s="452"/>
      <c r="TYO31" s="452"/>
      <c r="TYP31" s="452"/>
      <c r="TYQ31" s="452"/>
      <c r="TYR31" s="452"/>
      <c r="TYS31" s="452"/>
      <c r="TYT31" s="452"/>
      <c r="TYU31" s="452"/>
      <c r="TYV31" s="452"/>
      <c r="TYW31" s="452"/>
      <c r="TYX31" s="452"/>
      <c r="TYY31" s="452"/>
      <c r="TYZ31" s="452"/>
      <c r="TZA31" s="452"/>
      <c r="TZB31" s="452"/>
      <c r="TZC31" s="452"/>
      <c r="TZD31" s="452"/>
      <c r="TZE31" s="452"/>
      <c r="TZF31" s="452"/>
      <c r="TZG31" s="452"/>
      <c r="TZH31" s="452"/>
      <c r="TZI31" s="452"/>
      <c r="TZJ31" s="452"/>
      <c r="TZK31" s="452"/>
      <c r="TZL31" s="452"/>
      <c r="TZM31" s="452"/>
      <c r="TZN31" s="452"/>
      <c r="TZO31" s="452"/>
      <c r="TZP31" s="452"/>
      <c r="TZQ31" s="452"/>
      <c r="TZR31" s="452"/>
      <c r="TZS31" s="452"/>
      <c r="TZT31" s="452"/>
      <c r="TZU31" s="452"/>
      <c r="TZV31" s="452"/>
      <c r="TZW31" s="452"/>
      <c r="TZX31" s="452"/>
      <c r="TZY31" s="452"/>
      <c r="TZZ31" s="452"/>
      <c r="UAA31" s="452"/>
      <c r="UAB31" s="452"/>
      <c r="UAC31" s="452"/>
      <c r="UAD31" s="452"/>
      <c r="UAE31" s="452"/>
      <c r="UAF31" s="452"/>
      <c r="UAG31" s="452"/>
      <c r="UAH31" s="452"/>
      <c r="UAI31" s="452"/>
      <c r="UAJ31" s="452"/>
      <c r="UAK31" s="452"/>
      <c r="UAL31" s="452"/>
      <c r="UAM31" s="452"/>
      <c r="UAN31" s="452"/>
      <c r="UAO31" s="452"/>
      <c r="UAP31" s="452"/>
      <c r="UAQ31" s="452"/>
      <c r="UAR31" s="452"/>
      <c r="UAS31" s="452"/>
      <c r="UAT31" s="452"/>
      <c r="UAU31" s="452"/>
      <c r="UAV31" s="452"/>
      <c r="UAW31" s="452"/>
      <c r="UAX31" s="452"/>
      <c r="UAY31" s="452"/>
      <c r="UAZ31" s="452"/>
      <c r="UBA31" s="452"/>
      <c r="UBB31" s="452"/>
      <c r="UBC31" s="452"/>
      <c r="UBD31" s="452"/>
      <c r="UBE31" s="452"/>
      <c r="UBF31" s="452"/>
      <c r="UBG31" s="452"/>
      <c r="UBH31" s="452"/>
      <c r="UBI31" s="452"/>
      <c r="UBJ31" s="452"/>
      <c r="UBK31" s="452"/>
      <c r="UBL31" s="452"/>
      <c r="UBM31" s="452"/>
      <c r="UBN31" s="452"/>
      <c r="UBO31" s="452"/>
      <c r="UBP31" s="452"/>
      <c r="UBQ31" s="452"/>
      <c r="UBR31" s="452"/>
      <c r="UBS31" s="452"/>
      <c r="UBT31" s="452"/>
      <c r="UBU31" s="452"/>
      <c r="UBV31" s="452"/>
      <c r="UBW31" s="452"/>
      <c r="UBX31" s="452"/>
      <c r="UBY31" s="452"/>
      <c r="UBZ31" s="452"/>
      <c r="UCA31" s="452"/>
      <c r="UCB31" s="452"/>
      <c r="UCC31" s="452"/>
      <c r="UCD31" s="452"/>
      <c r="UCE31" s="452"/>
      <c r="UCF31" s="452"/>
      <c r="UCG31" s="452"/>
      <c r="UCH31" s="452"/>
      <c r="UCI31" s="452"/>
      <c r="UCJ31" s="452"/>
      <c r="UCK31" s="452"/>
      <c r="UCL31" s="452"/>
      <c r="UCM31" s="452"/>
      <c r="UCN31" s="452"/>
      <c r="UCO31" s="452"/>
      <c r="UCP31" s="452"/>
      <c r="UCQ31" s="452"/>
      <c r="UCR31" s="452"/>
      <c r="UCS31" s="452"/>
      <c r="UCT31" s="452"/>
      <c r="UCU31" s="452"/>
      <c r="UCV31" s="452"/>
      <c r="UCW31" s="452"/>
      <c r="UCX31" s="452"/>
      <c r="UCY31" s="452"/>
      <c r="UCZ31" s="452"/>
      <c r="UDA31" s="452"/>
      <c r="UDB31" s="452"/>
      <c r="UDC31" s="452"/>
      <c r="UDD31" s="452"/>
      <c r="UDE31" s="452"/>
      <c r="UDF31" s="452"/>
      <c r="UDG31" s="452"/>
      <c r="UDH31" s="452"/>
      <c r="UDI31" s="452"/>
      <c r="UDJ31" s="452"/>
      <c r="UDK31" s="452"/>
      <c r="UDL31" s="452"/>
      <c r="UDM31" s="452"/>
      <c r="UDN31" s="452"/>
      <c r="UDO31" s="452"/>
      <c r="UDP31" s="452"/>
      <c r="UDQ31" s="452"/>
      <c r="UDR31" s="452"/>
      <c r="UDS31" s="452"/>
      <c r="UDT31" s="452"/>
      <c r="UDU31" s="452"/>
      <c r="UDV31" s="452"/>
      <c r="UDW31" s="452"/>
      <c r="UDX31" s="452"/>
      <c r="UDY31" s="452"/>
      <c r="UDZ31" s="452"/>
      <c r="UEA31" s="452"/>
      <c r="UEB31" s="452"/>
      <c r="UEC31" s="452"/>
      <c r="UED31" s="452"/>
      <c r="UEE31" s="452"/>
      <c r="UEF31" s="452"/>
      <c r="UEG31" s="452"/>
      <c r="UEH31" s="452"/>
      <c r="UEI31" s="452"/>
      <c r="UEJ31" s="452"/>
      <c r="UEK31" s="452"/>
      <c r="UEL31" s="452"/>
      <c r="UEM31" s="452"/>
      <c r="UEN31" s="452"/>
      <c r="UEO31" s="452"/>
      <c r="UEP31" s="452"/>
      <c r="UEQ31" s="452"/>
      <c r="UER31" s="452"/>
      <c r="UES31" s="452"/>
      <c r="UET31" s="452"/>
      <c r="UEU31" s="452"/>
      <c r="UEV31" s="452"/>
      <c r="UEW31" s="452"/>
      <c r="UEX31" s="452"/>
      <c r="UEY31" s="452"/>
      <c r="UEZ31" s="452"/>
      <c r="UFA31" s="452"/>
      <c r="UFB31" s="452"/>
      <c r="UFC31" s="452"/>
      <c r="UFD31" s="452"/>
      <c r="UFE31" s="452"/>
      <c r="UFF31" s="452"/>
      <c r="UFG31" s="452"/>
      <c r="UFH31" s="452"/>
      <c r="UFI31" s="452"/>
      <c r="UFJ31" s="452"/>
      <c r="UFK31" s="452"/>
      <c r="UFL31" s="452"/>
      <c r="UFM31" s="452"/>
      <c r="UFN31" s="452"/>
      <c r="UFO31" s="452"/>
      <c r="UFP31" s="452"/>
      <c r="UFQ31" s="452"/>
      <c r="UFR31" s="452"/>
      <c r="UFS31" s="452"/>
      <c r="UFT31" s="452"/>
      <c r="UFU31" s="452"/>
      <c r="UFV31" s="452"/>
      <c r="UFW31" s="452"/>
      <c r="UFX31" s="452"/>
      <c r="UFY31" s="452"/>
      <c r="UFZ31" s="452"/>
      <c r="UGA31" s="452"/>
      <c r="UGB31" s="452"/>
      <c r="UGC31" s="452"/>
      <c r="UGD31" s="452"/>
      <c r="UGE31" s="452"/>
      <c r="UGF31" s="452"/>
      <c r="UGG31" s="452"/>
      <c r="UGH31" s="452"/>
      <c r="UGI31" s="452"/>
      <c r="UGJ31" s="452"/>
      <c r="UGK31" s="452"/>
      <c r="UGL31" s="452"/>
      <c r="UGM31" s="452"/>
      <c r="UGN31" s="452"/>
      <c r="UGO31" s="452"/>
      <c r="UGP31" s="452"/>
      <c r="UGQ31" s="452"/>
      <c r="UGR31" s="452"/>
      <c r="UGS31" s="452"/>
      <c r="UGT31" s="452"/>
      <c r="UGU31" s="452"/>
      <c r="UGV31" s="452"/>
      <c r="UGW31" s="452"/>
      <c r="UGX31" s="452"/>
      <c r="UGY31" s="452"/>
      <c r="UGZ31" s="452"/>
      <c r="UHA31" s="452"/>
      <c r="UHB31" s="452"/>
      <c r="UHC31" s="452"/>
      <c r="UHD31" s="452"/>
      <c r="UHE31" s="452"/>
      <c r="UHF31" s="452"/>
      <c r="UHG31" s="452"/>
      <c r="UHH31" s="452"/>
      <c r="UHI31" s="452"/>
      <c r="UHJ31" s="452"/>
      <c r="UHK31" s="452"/>
      <c r="UHL31" s="452"/>
      <c r="UHM31" s="452"/>
      <c r="UHN31" s="452"/>
      <c r="UHO31" s="452"/>
      <c r="UHP31" s="452"/>
      <c r="UHQ31" s="452"/>
      <c r="UHR31" s="452"/>
      <c r="UHS31" s="452"/>
      <c r="UHT31" s="452"/>
      <c r="UHU31" s="452"/>
      <c r="UHV31" s="452"/>
      <c r="UHW31" s="452"/>
      <c r="UHX31" s="452"/>
      <c r="UHY31" s="452"/>
      <c r="UHZ31" s="452"/>
      <c r="UIA31" s="452"/>
      <c r="UIB31" s="452"/>
      <c r="UIC31" s="452"/>
      <c r="UID31" s="452"/>
      <c r="UIE31" s="452"/>
      <c r="UIF31" s="452"/>
      <c r="UIG31" s="452"/>
      <c r="UIH31" s="452"/>
      <c r="UII31" s="452"/>
      <c r="UIJ31" s="452"/>
      <c r="UIK31" s="452"/>
      <c r="UIL31" s="452"/>
      <c r="UIM31" s="452"/>
      <c r="UIN31" s="452"/>
      <c r="UIO31" s="452"/>
      <c r="UIP31" s="452"/>
      <c r="UIQ31" s="452"/>
      <c r="UIR31" s="452"/>
      <c r="UIS31" s="452"/>
      <c r="UIT31" s="452"/>
      <c r="UIU31" s="452"/>
      <c r="UIV31" s="452"/>
      <c r="UIW31" s="452"/>
      <c r="UIX31" s="452"/>
      <c r="UIY31" s="452"/>
      <c r="UIZ31" s="452"/>
      <c r="UJA31" s="452"/>
      <c r="UJB31" s="452"/>
      <c r="UJC31" s="452"/>
      <c r="UJD31" s="452"/>
      <c r="UJE31" s="452"/>
      <c r="UJF31" s="452"/>
      <c r="UJG31" s="452"/>
      <c r="UJH31" s="452"/>
      <c r="UJI31" s="452"/>
      <c r="UJJ31" s="452"/>
      <c r="UJK31" s="452"/>
      <c r="UJL31" s="452"/>
      <c r="UJM31" s="452"/>
      <c r="UJN31" s="452"/>
      <c r="UJO31" s="452"/>
      <c r="UJP31" s="452"/>
      <c r="UJQ31" s="452"/>
      <c r="UJR31" s="452"/>
      <c r="UJS31" s="452"/>
      <c r="UJT31" s="452"/>
      <c r="UJU31" s="452"/>
      <c r="UJV31" s="452"/>
      <c r="UJW31" s="452"/>
      <c r="UJX31" s="452"/>
      <c r="UJY31" s="452"/>
      <c r="UJZ31" s="452"/>
      <c r="UKA31" s="452"/>
      <c r="UKB31" s="452"/>
      <c r="UKC31" s="452"/>
      <c r="UKD31" s="452"/>
      <c r="UKE31" s="452"/>
      <c r="UKF31" s="452"/>
      <c r="UKG31" s="452"/>
      <c r="UKH31" s="452"/>
      <c r="UKI31" s="452"/>
      <c r="UKJ31" s="452"/>
      <c r="UKK31" s="452"/>
      <c r="UKL31" s="452"/>
      <c r="UKM31" s="452"/>
      <c r="UKN31" s="452"/>
      <c r="UKO31" s="452"/>
      <c r="UKP31" s="452"/>
      <c r="UKQ31" s="452"/>
      <c r="UKR31" s="452"/>
      <c r="UKS31" s="452"/>
      <c r="UKT31" s="452"/>
      <c r="UKU31" s="452"/>
      <c r="UKV31" s="452"/>
      <c r="UKW31" s="452"/>
      <c r="UKX31" s="452"/>
      <c r="UKY31" s="452"/>
      <c r="UKZ31" s="452"/>
      <c r="ULA31" s="452"/>
      <c r="ULB31" s="452"/>
      <c r="ULC31" s="452"/>
      <c r="ULD31" s="452"/>
      <c r="ULE31" s="452"/>
      <c r="ULF31" s="452"/>
      <c r="ULG31" s="452"/>
      <c r="ULH31" s="452"/>
      <c r="ULI31" s="452"/>
      <c r="ULJ31" s="452"/>
      <c r="ULK31" s="452"/>
      <c r="ULL31" s="452"/>
      <c r="ULM31" s="452"/>
      <c r="ULN31" s="452"/>
      <c r="ULO31" s="452"/>
      <c r="ULP31" s="452"/>
      <c r="ULQ31" s="452"/>
      <c r="ULR31" s="452"/>
      <c r="ULS31" s="452"/>
      <c r="ULT31" s="452"/>
      <c r="ULU31" s="452"/>
      <c r="ULV31" s="452"/>
      <c r="ULW31" s="452"/>
      <c r="ULX31" s="452"/>
      <c r="ULY31" s="452"/>
      <c r="ULZ31" s="452"/>
      <c r="UMA31" s="452"/>
      <c r="UMB31" s="452"/>
      <c r="UMC31" s="452"/>
      <c r="UMD31" s="452"/>
      <c r="UME31" s="452"/>
      <c r="UMF31" s="452"/>
      <c r="UMG31" s="452"/>
      <c r="UMH31" s="452"/>
      <c r="UMI31" s="452"/>
      <c r="UMJ31" s="452"/>
      <c r="UMK31" s="452"/>
      <c r="UML31" s="452"/>
      <c r="UMM31" s="452"/>
      <c r="UMN31" s="452"/>
      <c r="UMO31" s="452"/>
      <c r="UMP31" s="452"/>
      <c r="UMQ31" s="452"/>
      <c r="UMR31" s="452"/>
      <c r="UMS31" s="452"/>
      <c r="UMT31" s="452"/>
      <c r="UMU31" s="452"/>
      <c r="UMV31" s="452"/>
      <c r="UMW31" s="452"/>
      <c r="UMX31" s="452"/>
      <c r="UMY31" s="452"/>
      <c r="UMZ31" s="452"/>
      <c r="UNA31" s="452"/>
      <c r="UNB31" s="452"/>
      <c r="UNC31" s="452"/>
      <c r="UND31" s="452"/>
      <c r="UNE31" s="452"/>
      <c r="UNF31" s="452"/>
      <c r="UNG31" s="452"/>
      <c r="UNH31" s="452"/>
      <c r="UNI31" s="452"/>
      <c r="UNJ31" s="452"/>
      <c r="UNK31" s="452"/>
      <c r="UNL31" s="452"/>
      <c r="UNM31" s="452"/>
      <c r="UNN31" s="452"/>
      <c r="UNO31" s="452"/>
      <c r="UNP31" s="452"/>
      <c r="UNQ31" s="452"/>
      <c r="UNR31" s="452"/>
      <c r="UNS31" s="452"/>
      <c r="UNT31" s="452"/>
      <c r="UNU31" s="452"/>
      <c r="UNV31" s="452"/>
      <c r="UNW31" s="452"/>
      <c r="UNX31" s="452"/>
      <c r="UNY31" s="452"/>
      <c r="UNZ31" s="452"/>
      <c r="UOA31" s="452"/>
      <c r="UOB31" s="452"/>
      <c r="UOC31" s="452"/>
      <c r="UOD31" s="452"/>
      <c r="UOE31" s="452"/>
      <c r="UOF31" s="452"/>
      <c r="UOG31" s="452"/>
      <c r="UOH31" s="452"/>
      <c r="UOI31" s="452"/>
      <c r="UOJ31" s="452"/>
      <c r="UOK31" s="452"/>
      <c r="UOL31" s="452"/>
      <c r="UOM31" s="452"/>
      <c r="UON31" s="452"/>
      <c r="UOO31" s="452"/>
      <c r="UOP31" s="452"/>
      <c r="UOQ31" s="452"/>
      <c r="UOR31" s="452"/>
      <c r="UOS31" s="452"/>
      <c r="UOT31" s="452"/>
      <c r="UOU31" s="452"/>
      <c r="UOV31" s="452"/>
      <c r="UOW31" s="452"/>
      <c r="UOX31" s="452"/>
      <c r="UOY31" s="452"/>
      <c r="UOZ31" s="452"/>
      <c r="UPA31" s="452"/>
      <c r="UPB31" s="452"/>
      <c r="UPC31" s="452"/>
      <c r="UPD31" s="452"/>
      <c r="UPE31" s="452"/>
      <c r="UPF31" s="452"/>
      <c r="UPG31" s="452"/>
      <c r="UPH31" s="452"/>
      <c r="UPI31" s="452"/>
      <c r="UPJ31" s="452"/>
      <c r="UPK31" s="452"/>
      <c r="UPL31" s="452"/>
      <c r="UPM31" s="452"/>
      <c r="UPN31" s="452"/>
      <c r="UPO31" s="452"/>
      <c r="UPP31" s="452"/>
      <c r="UPQ31" s="452"/>
      <c r="UPR31" s="452"/>
      <c r="UPS31" s="452"/>
      <c r="UPT31" s="452"/>
      <c r="UPU31" s="452"/>
      <c r="UPV31" s="452"/>
      <c r="UPW31" s="452"/>
      <c r="UPX31" s="452"/>
      <c r="UPY31" s="452"/>
      <c r="UPZ31" s="452"/>
      <c r="UQA31" s="452"/>
      <c r="UQB31" s="452"/>
      <c r="UQC31" s="452"/>
      <c r="UQD31" s="452"/>
      <c r="UQE31" s="452"/>
      <c r="UQF31" s="452"/>
      <c r="UQG31" s="452"/>
      <c r="UQH31" s="452"/>
      <c r="UQI31" s="452"/>
      <c r="UQJ31" s="452"/>
      <c r="UQK31" s="452"/>
      <c r="UQL31" s="452"/>
      <c r="UQM31" s="452"/>
      <c r="UQN31" s="452"/>
      <c r="UQO31" s="452"/>
      <c r="UQP31" s="452"/>
      <c r="UQQ31" s="452"/>
      <c r="UQR31" s="452"/>
      <c r="UQS31" s="452"/>
      <c r="UQT31" s="452"/>
      <c r="UQU31" s="452"/>
      <c r="UQV31" s="452"/>
      <c r="UQW31" s="452"/>
      <c r="UQX31" s="452"/>
      <c r="UQY31" s="452"/>
      <c r="UQZ31" s="452"/>
      <c r="URA31" s="452"/>
      <c r="URB31" s="452"/>
      <c r="URC31" s="452"/>
      <c r="URD31" s="452"/>
      <c r="URE31" s="452"/>
      <c r="URF31" s="452"/>
      <c r="URG31" s="452"/>
      <c r="URH31" s="452"/>
      <c r="URI31" s="452"/>
      <c r="URJ31" s="452"/>
      <c r="URK31" s="452"/>
      <c r="URL31" s="452"/>
      <c r="URM31" s="452"/>
      <c r="URN31" s="452"/>
      <c r="URO31" s="452"/>
      <c r="URP31" s="452"/>
      <c r="URQ31" s="452"/>
      <c r="URR31" s="452"/>
      <c r="URS31" s="452"/>
      <c r="URT31" s="452"/>
      <c r="URU31" s="452"/>
      <c r="URV31" s="452"/>
      <c r="URW31" s="452"/>
      <c r="URX31" s="452"/>
      <c r="URY31" s="452"/>
      <c r="URZ31" s="452"/>
      <c r="USA31" s="452"/>
      <c r="USB31" s="452"/>
      <c r="USC31" s="452"/>
      <c r="USD31" s="452"/>
      <c r="USE31" s="452"/>
      <c r="USF31" s="452"/>
      <c r="USG31" s="452"/>
      <c r="USH31" s="452"/>
      <c r="USI31" s="452"/>
      <c r="USJ31" s="452"/>
      <c r="USK31" s="452"/>
      <c r="USL31" s="452"/>
      <c r="USM31" s="452"/>
      <c r="USN31" s="452"/>
      <c r="USO31" s="452"/>
      <c r="USP31" s="452"/>
      <c r="USQ31" s="452"/>
      <c r="USR31" s="452"/>
      <c r="USS31" s="452"/>
      <c r="UST31" s="452"/>
      <c r="USU31" s="452"/>
      <c r="USV31" s="452"/>
      <c r="USW31" s="452"/>
      <c r="USX31" s="452"/>
      <c r="USY31" s="452"/>
      <c r="USZ31" s="452"/>
      <c r="UTA31" s="452"/>
      <c r="UTB31" s="452"/>
      <c r="UTC31" s="452"/>
      <c r="UTD31" s="452"/>
      <c r="UTE31" s="452"/>
      <c r="UTF31" s="452"/>
      <c r="UTG31" s="452"/>
      <c r="UTH31" s="452"/>
      <c r="UTI31" s="452"/>
      <c r="UTJ31" s="452"/>
      <c r="UTK31" s="452"/>
      <c r="UTL31" s="452"/>
      <c r="UTM31" s="452"/>
      <c r="UTN31" s="452"/>
      <c r="UTO31" s="452"/>
      <c r="UTP31" s="452"/>
      <c r="UTQ31" s="452"/>
      <c r="UTR31" s="452"/>
      <c r="UTS31" s="452"/>
      <c r="UTT31" s="452"/>
      <c r="UTU31" s="452"/>
      <c r="UTV31" s="452"/>
      <c r="UTW31" s="452"/>
      <c r="UTX31" s="452"/>
      <c r="UTY31" s="452"/>
      <c r="UTZ31" s="452"/>
      <c r="UUA31" s="452"/>
      <c r="UUB31" s="452"/>
      <c r="UUC31" s="452"/>
      <c r="UUD31" s="452"/>
      <c r="UUE31" s="452"/>
      <c r="UUF31" s="452"/>
      <c r="UUG31" s="452"/>
      <c r="UUH31" s="452"/>
      <c r="UUI31" s="452"/>
      <c r="UUJ31" s="452"/>
      <c r="UUK31" s="452"/>
      <c r="UUL31" s="452"/>
      <c r="UUM31" s="452"/>
      <c r="UUN31" s="452"/>
      <c r="UUO31" s="452"/>
      <c r="UUP31" s="452"/>
      <c r="UUQ31" s="452"/>
      <c r="UUR31" s="452"/>
      <c r="UUS31" s="452"/>
      <c r="UUT31" s="452"/>
      <c r="UUU31" s="452"/>
      <c r="UUV31" s="452"/>
      <c r="UUW31" s="452"/>
      <c r="UUX31" s="452"/>
      <c r="UUY31" s="452"/>
      <c r="UUZ31" s="452"/>
      <c r="UVA31" s="452"/>
      <c r="UVB31" s="452"/>
      <c r="UVC31" s="452"/>
      <c r="UVD31" s="452"/>
      <c r="UVE31" s="452"/>
      <c r="UVF31" s="452"/>
      <c r="UVG31" s="452"/>
      <c r="UVH31" s="452"/>
      <c r="UVI31" s="452"/>
      <c r="UVJ31" s="452"/>
      <c r="UVK31" s="452"/>
      <c r="UVL31" s="452"/>
      <c r="UVM31" s="452"/>
      <c r="UVN31" s="452"/>
      <c r="UVO31" s="452"/>
      <c r="UVP31" s="452"/>
      <c r="UVQ31" s="452"/>
      <c r="UVR31" s="452"/>
      <c r="UVS31" s="452"/>
      <c r="UVT31" s="452"/>
      <c r="UVU31" s="452"/>
      <c r="UVV31" s="452"/>
      <c r="UVW31" s="452"/>
      <c r="UVX31" s="452"/>
      <c r="UVY31" s="452"/>
      <c r="UVZ31" s="452"/>
      <c r="UWA31" s="452"/>
      <c r="UWB31" s="452"/>
      <c r="UWC31" s="452"/>
      <c r="UWD31" s="452"/>
      <c r="UWE31" s="452"/>
      <c r="UWF31" s="452"/>
      <c r="UWG31" s="452"/>
      <c r="UWH31" s="452"/>
      <c r="UWI31" s="452"/>
      <c r="UWJ31" s="452"/>
      <c r="UWK31" s="452"/>
      <c r="UWL31" s="452"/>
      <c r="UWM31" s="452"/>
      <c r="UWN31" s="452"/>
      <c r="UWO31" s="452"/>
      <c r="UWP31" s="452"/>
      <c r="UWQ31" s="452"/>
      <c r="UWR31" s="452"/>
      <c r="UWS31" s="452"/>
      <c r="UWT31" s="452"/>
      <c r="UWU31" s="452"/>
      <c r="UWV31" s="452"/>
      <c r="UWW31" s="452"/>
      <c r="UWX31" s="452"/>
      <c r="UWY31" s="452"/>
      <c r="UWZ31" s="452"/>
      <c r="UXA31" s="452"/>
      <c r="UXB31" s="452"/>
      <c r="UXC31" s="452"/>
      <c r="UXD31" s="452"/>
      <c r="UXE31" s="452"/>
      <c r="UXF31" s="452"/>
      <c r="UXG31" s="452"/>
      <c r="UXH31" s="452"/>
      <c r="UXI31" s="452"/>
      <c r="UXJ31" s="452"/>
      <c r="UXK31" s="452"/>
      <c r="UXL31" s="452"/>
      <c r="UXM31" s="452"/>
      <c r="UXN31" s="452"/>
      <c r="UXO31" s="452"/>
      <c r="UXP31" s="452"/>
      <c r="UXQ31" s="452"/>
      <c r="UXR31" s="452"/>
      <c r="UXS31" s="452"/>
      <c r="UXT31" s="452"/>
      <c r="UXU31" s="452"/>
      <c r="UXV31" s="452"/>
      <c r="UXW31" s="452"/>
      <c r="UXX31" s="452"/>
      <c r="UXY31" s="452"/>
      <c r="UXZ31" s="452"/>
      <c r="UYA31" s="452"/>
      <c r="UYB31" s="452"/>
      <c r="UYC31" s="452"/>
      <c r="UYD31" s="452"/>
      <c r="UYE31" s="452"/>
      <c r="UYF31" s="452"/>
      <c r="UYG31" s="452"/>
      <c r="UYH31" s="452"/>
      <c r="UYI31" s="452"/>
      <c r="UYJ31" s="452"/>
      <c r="UYK31" s="452"/>
      <c r="UYL31" s="452"/>
      <c r="UYM31" s="452"/>
      <c r="UYN31" s="452"/>
      <c r="UYO31" s="452"/>
      <c r="UYP31" s="452"/>
      <c r="UYQ31" s="452"/>
      <c r="UYR31" s="452"/>
      <c r="UYS31" s="452"/>
      <c r="UYT31" s="452"/>
      <c r="UYU31" s="452"/>
      <c r="UYV31" s="452"/>
      <c r="UYW31" s="452"/>
      <c r="UYX31" s="452"/>
      <c r="UYY31" s="452"/>
      <c r="UYZ31" s="452"/>
      <c r="UZA31" s="452"/>
      <c r="UZB31" s="452"/>
      <c r="UZC31" s="452"/>
      <c r="UZD31" s="452"/>
      <c r="UZE31" s="452"/>
      <c r="UZF31" s="452"/>
      <c r="UZG31" s="452"/>
      <c r="UZH31" s="452"/>
      <c r="UZI31" s="452"/>
      <c r="UZJ31" s="452"/>
      <c r="UZK31" s="452"/>
      <c r="UZL31" s="452"/>
      <c r="UZM31" s="452"/>
      <c r="UZN31" s="452"/>
      <c r="UZO31" s="452"/>
      <c r="UZP31" s="452"/>
      <c r="UZQ31" s="452"/>
      <c r="UZR31" s="452"/>
      <c r="UZS31" s="452"/>
      <c r="UZT31" s="452"/>
      <c r="UZU31" s="452"/>
      <c r="UZV31" s="452"/>
      <c r="UZW31" s="452"/>
      <c r="UZX31" s="452"/>
      <c r="UZY31" s="452"/>
      <c r="UZZ31" s="452"/>
      <c r="VAA31" s="452"/>
      <c r="VAB31" s="452"/>
      <c r="VAC31" s="452"/>
      <c r="VAD31" s="452"/>
      <c r="VAE31" s="452"/>
      <c r="VAF31" s="452"/>
      <c r="VAG31" s="452"/>
      <c r="VAH31" s="452"/>
      <c r="VAI31" s="452"/>
      <c r="VAJ31" s="452"/>
      <c r="VAK31" s="452"/>
      <c r="VAL31" s="452"/>
      <c r="VAM31" s="452"/>
      <c r="VAN31" s="452"/>
      <c r="VAO31" s="452"/>
      <c r="VAP31" s="452"/>
      <c r="VAQ31" s="452"/>
      <c r="VAR31" s="452"/>
      <c r="VAS31" s="452"/>
      <c r="VAT31" s="452"/>
      <c r="VAU31" s="452"/>
      <c r="VAV31" s="452"/>
      <c r="VAW31" s="452"/>
      <c r="VAX31" s="452"/>
      <c r="VAY31" s="452"/>
      <c r="VAZ31" s="452"/>
      <c r="VBA31" s="452"/>
      <c r="VBB31" s="452"/>
      <c r="VBC31" s="452"/>
      <c r="VBD31" s="452"/>
      <c r="VBE31" s="452"/>
      <c r="VBF31" s="452"/>
      <c r="VBG31" s="452"/>
      <c r="VBH31" s="452"/>
      <c r="VBI31" s="452"/>
      <c r="VBJ31" s="452"/>
      <c r="VBK31" s="452"/>
      <c r="VBL31" s="452"/>
      <c r="VBM31" s="452"/>
      <c r="VBN31" s="452"/>
      <c r="VBO31" s="452"/>
      <c r="VBP31" s="452"/>
      <c r="VBQ31" s="452"/>
      <c r="VBR31" s="452"/>
      <c r="VBS31" s="452"/>
      <c r="VBT31" s="452"/>
      <c r="VBU31" s="452"/>
      <c r="VBV31" s="452"/>
      <c r="VBW31" s="452"/>
      <c r="VBX31" s="452"/>
      <c r="VBY31" s="452"/>
      <c r="VBZ31" s="452"/>
      <c r="VCA31" s="452"/>
      <c r="VCB31" s="452"/>
      <c r="VCC31" s="452"/>
      <c r="VCD31" s="452"/>
      <c r="VCE31" s="452"/>
      <c r="VCF31" s="452"/>
      <c r="VCG31" s="452"/>
      <c r="VCH31" s="452"/>
      <c r="VCI31" s="452"/>
      <c r="VCJ31" s="452"/>
      <c r="VCK31" s="452"/>
      <c r="VCL31" s="452"/>
      <c r="VCM31" s="452"/>
      <c r="VCN31" s="452"/>
      <c r="VCO31" s="452"/>
      <c r="VCP31" s="452"/>
      <c r="VCQ31" s="452"/>
      <c r="VCR31" s="452"/>
      <c r="VCS31" s="452"/>
      <c r="VCT31" s="452"/>
      <c r="VCU31" s="452"/>
      <c r="VCV31" s="452"/>
      <c r="VCW31" s="452"/>
      <c r="VCX31" s="452"/>
      <c r="VCY31" s="452"/>
      <c r="VCZ31" s="452"/>
      <c r="VDA31" s="452"/>
      <c r="VDB31" s="452"/>
      <c r="VDC31" s="452"/>
      <c r="VDD31" s="452"/>
      <c r="VDE31" s="452"/>
      <c r="VDF31" s="452"/>
      <c r="VDG31" s="452"/>
      <c r="VDH31" s="452"/>
      <c r="VDI31" s="452"/>
      <c r="VDJ31" s="452"/>
      <c r="VDK31" s="452"/>
      <c r="VDL31" s="452"/>
      <c r="VDM31" s="452"/>
      <c r="VDN31" s="452"/>
      <c r="VDO31" s="452"/>
      <c r="VDP31" s="452"/>
      <c r="VDQ31" s="452"/>
      <c r="VDR31" s="452"/>
      <c r="VDS31" s="452"/>
      <c r="VDT31" s="452"/>
      <c r="VDU31" s="452"/>
      <c r="VDV31" s="452"/>
      <c r="VDW31" s="452"/>
      <c r="VDX31" s="452"/>
      <c r="VDY31" s="452"/>
      <c r="VDZ31" s="452"/>
      <c r="VEA31" s="452"/>
      <c r="VEB31" s="452"/>
      <c r="VEC31" s="452"/>
      <c r="VED31" s="452"/>
      <c r="VEE31" s="452"/>
      <c r="VEF31" s="452"/>
      <c r="VEG31" s="452"/>
      <c r="VEH31" s="452"/>
      <c r="VEI31" s="452"/>
      <c r="VEJ31" s="452"/>
      <c r="VEK31" s="452"/>
      <c r="VEL31" s="452"/>
      <c r="VEM31" s="452"/>
      <c r="VEN31" s="452"/>
      <c r="VEO31" s="452"/>
      <c r="VEP31" s="452"/>
      <c r="VEQ31" s="452"/>
      <c r="VER31" s="452"/>
      <c r="VES31" s="452"/>
      <c r="VET31" s="452"/>
      <c r="VEU31" s="452"/>
      <c r="VEV31" s="452"/>
      <c r="VEW31" s="452"/>
      <c r="VEX31" s="452"/>
      <c r="VEY31" s="452"/>
      <c r="VEZ31" s="452"/>
      <c r="VFA31" s="452"/>
      <c r="VFB31" s="452"/>
      <c r="VFC31" s="452"/>
      <c r="VFD31" s="452"/>
      <c r="VFE31" s="452"/>
      <c r="VFF31" s="452"/>
      <c r="VFG31" s="452"/>
      <c r="VFH31" s="452"/>
      <c r="VFI31" s="452"/>
      <c r="VFJ31" s="452"/>
      <c r="VFK31" s="452"/>
      <c r="VFL31" s="452"/>
      <c r="VFM31" s="452"/>
      <c r="VFN31" s="452"/>
      <c r="VFO31" s="452"/>
      <c r="VFP31" s="452"/>
      <c r="VFQ31" s="452"/>
      <c r="VFR31" s="452"/>
      <c r="VFS31" s="452"/>
      <c r="VFT31" s="452"/>
      <c r="VFU31" s="452"/>
      <c r="VFV31" s="452"/>
      <c r="VFW31" s="452"/>
      <c r="VFX31" s="452"/>
      <c r="VFY31" s="452"/>
      <c r="VFZ31" s="452"/>
      <c r="VGA31" s="452"/>
      <c r="VGB31" s="452"/>
      <c r="VGC31" s="452"/>
      <c r="VGD31" s="452"/>
      <c r="VGE31" s="452"/>
      <c r="VGF31" s="452"/>
      <c r="VGG31" s="452"/>
      <c r="VGH31" s="452"/>
      <c r="VGI31" s="452"/>
      <c r="VGJ31" s="452"/>
      <c r="VGK31" s="452"/>
      <c r="VGL31" s="452"/>
      <c r="VGM31" s="452"/>
      <c r="VGN31" s="452"/>
      <c r="VGO31" s="452"/>
      <c r="VGP31" s="452"/>
      <c r="VGQ31" s="452"/>
      <c r="VGR31" s="452"/>
      <c r="VGS31" s="452"/>
      <c r="VGT31" s="452"/>
      <c r="VGU31" s="452"/>
      <c r="VGV31" s="452"/>
      <c r="VGW31" s="452"/>
      <c r="VGX31" s="452"/>
      <c r="VGY31" s="452"/>
      <c r="VGZ31" s="452"/>
      <c r="VHA31" s="452"/>
      <c r="VHB31" s="452"/>
      <c r="VHC31" s="452"/>
      <c r="VHD31" s="452"/>
      <c r="VHE31" s="452"/>
      <c r="VHF31" s="452"/>
      <c r="VHG31" s="452"/>
      <c r="VHH31" s="452"/>
      <c r="VHI31" s="452"/>
      <c r="VHJ31" s="452"/>
      <c r="VHK31" s="452"/>
      <c r="VHL31" s="452"/>
      <c r="VHM31" s="452"/>
      <c r="VHN31" s="452"/>
      <c r="VHO31" s="452"/>
      <c r="VHP31" s="452"/>
      <c r="VHQ31" s="452"/>
      <c r="VHR31" s="452"/>
      <c r="VHS31" s="452"/>
      <c r="VHT31" s="452"/>
      <c r="VHU31" s="452"/>
      <c r="VHV31" s="452"/>
      <c r="VHW31" s="452"/>
      <c r="VHX31" s="452"/>
      <c r="VHY31" s="452"/>
      <c r="VHZ31" s="452"/>
      <c r="VIA31" s="452"/>
      <c r="VIB31" s="452"/>
      <c r="VIC31" s="452"/>
      <c r="VID31" s="452"/>
      <c r="VIE31" s="452"/>
      <c r="VIF31" s="452"/>
      <c r="VIG31" s="452"/>
      <c r="VIH31" s="452"/>
      <c r="VII31" s="452"/>
      <c r="VIJ31" s="452"/>
      <c r="VIK31" s="452"/>
      <c r="VIL31" s="452"/>
      <c r="VIM31" s="452"/>
      <c r="VIN31" s="452"/>
      <c r="VIO31" s="452"/>
      <c r="VIP31" s="452"/>
      <c r="VIQ31" s="452"/>
      <c r="VIR31" s="452"/>
      <c r="VIS31" s="452"/>
      <c r="VIT31" s="452"/>
      <c r="VIU31" s="452"/>
      <c r="VIV31" s="452"/>
      <c r="VIW31" s="452"/>
      <c r="VIX31" s="452"/>
      <c r="VIY31" s="452"/>
      <c r="VIZ31" s="452"/>
      <c r="VJA31" s="452"/>
      <c r="VJB31" s="452"/>
      <c r="VJC31" s="452"/>
      <c r="VJD31" s="452"/>
      <c r="VJE31" s="452"/>
      <c r="VJF31" s="452"/>
      <c r="VJG31" s="452"/>
      <c r="VJH31" s="452"/>
      <c r="VJI31" s="452"/>
      <c r="VJJ31" s="452"/>
      <c r="VJK31" s="452"/>
      <c r="VJL31" s="452"/>
      <c r="VJM31" s="452"/>
      <c r="VJN31" s="452"/>
      <c r="VJO31" s="452"/>
      <c r="VJP31" s="452"/>
      <c r="VJQ31" s="452"/>
      <c r="VJR31" s="452"/>
      <c r="VJS31" s="452"/>
      <c r="VJT31" s="452"/>
      <c r="VJU31" s="452"/>
      <c r="VJV31" s="452"/>
      <c r="VJW31" s="452"/>
      <c r="VJX31" s="452"/>
      <c r="VJY31" s="452"/>
      <c r="VJZ31" s="452"/>
      <c r="VKA31" s="452"/>
      <c r="VKB31" s="452"/>
      <c r="VKC31" s="452"/>
      <c r="VKD31" s="452"/>
      <c r="VKE31" s="452"/>
      <c r="VKF31" s="452"/>
      <c r="VKG31" s="452"/>
      <c r="VKH31" s="452"/>
      <c r="VKI31" s="452"/>
      <c r="VKJ31" s="452"/>
      <c r="VKK31" s="452"/>
      <c r="VKL31" s="452"/>
      <c r="VKM31" s="452"/>
      <c r="VKN31" s="452"/>
      <c r="VKO31" s="452"/>
      <c r="VKP31" s="452"/>
      <c r="VKQ31" s="452"/>
      <c r="VKR31" s="452"/>
      <c r="VKS31" s="452"/>
      <c r="VKT31" s="452"/>
      <c r="VKU31" s="452"/>
      <c r="VKV31" s="452"/>
      <c r="VKW31" s="452"/>
      <c r="VKX31" s="452"/>
      <c r="VKY31" s="452"/>
      <c r="VKZ31" s="452"/>
      <c r="VLA31" s="452"/>
      <c r="VLB31" s="452"/>
      <c r="VLC31" s="452"/>
      <c r="VLD31" s="452"/>
      <c r="VLE31" s="452"/>
      <c r="VLF31" s="452"/>
      <c r="VLG31" s="452"/>
      <c r="VLH31" s="452"/>
      <c r="VLI31" s="452"/>
      <c r="VLJ31" s="452"/>
      <c r="VLK31" s="452"/>
      <c r="VLL31" s="452"/>
      <c r="VLM31" s="452"/>
      <c r="VLN31" s="452"/>
      <c r="VLO31" s="452"/>
      <c r="VLP31" s="452"/>
      <c r="VLQ31" s="452"/>
      <c r="VLR31" s="452"/>
      <c r="VLS31" s="452"/>
      <c r="VLT31" s="452"/>
      <c r="VLU31" s="452"/>
      <c r="VLV31" s="452"/>
      <c r="VLW31" s="452"/>
      <c r="VLX31" s="452"/>
      <c r="VLY31" s="452"/>
      <c r="VLZ31" s="452"/>
      <c r="VMA31" s="452"/>
      <c r="VMB31" s="452"/>
      <c r="VMC31" s="452"/>
      <c r="VMD31" s="452"/>
      <c r="VME31" s="452"/>
      <c r="VMF31" s="452"/>
      <c r="VMG31" s="452"/>
      <c r="VMH31" s="452"/>
      <c r="VMI31" s="452"/>
      <c r="VMJ31" s="452"/>
      <c r="VMK31" s="452"/>
      <c r="VML31" s="452"/>
      <c r="VMM31" s="452"/>
      <c r="VMN31" s="452"/>
      <c r="VMO31" s="452"/>
      <c r="VMP31" s="452"/>
      <c r="VMQ31" s="452"/>
      <c r="VMR31" s="452"/>
      <c r="VMS31" s="452"/>
      <c r="VMT31" s="452"/>
      <c r="VMU31" s="452"/>
      <c r="VMV31" s="452"/>
      <c r="VMW31" s="452"/>
      <c r="VMX31" s="452"/>
      <c r="VMY31" s="452"/>
      <c r="VMZ31" s="452"/>
      <c r="VNA31" s="452"/>
      <c r="VNB31" s="452"/>
      <c r="VNC31" s="452"/>
      <c r="VND31" s="452"/>
      <c r="VNE31" s="452"/>
      <c r="VNF31" s="452"/>
      <c r="VNG31" s="452"/>
      <c r="VNH31" s="452"/>
      <c r="VNI31" s="452"/>
      <c r="VNJ31" s="452"/>
      <c r="VNK31" s="452"/>
      <c r="VNL31" s="452"/>
      <c r="VNM31" s="452"/>
      <c r="VNN31" s="452"/>
      <c r="VNO31" s="452"/>
      <c r="VNP31" s="452"/>
      <c r="VNQ31" s="452"/>
      <c r="VNR31" s="452"/>
      <c r="VNS31" s="452"/>
      <c r="VNT31" s="452"/>
      <c r="VNU31" s="452"/>
      <c r="VNV31" s="452"/>
      <c r="VNW31" s="452"/>
      <c r="VNX31" s="452"/>
      <c r="VNY31" s="452"/>
      <c r="VNZ31" s="452"/>
      <c r="VOA31" s="452"/>
      <c r="VOB31" s="452"/>
      <c r="VOC31" s="452"/>
      <c r="VOD31" s="452"/>
      <c r="VOE31" s="452"/>
      <c r="VOF31" s="452"/>
      <c r="VOG31" s="452"/>
      <c r="VOH31" s="452"/>
      <c r="VOI31" s="452"/>
      <c r="VOJ31" s="452"/>
      <c r="VOK31" s="452"/>
      <c r="VOL31" s="452"/>
      <c r="VOM31" s="452"/>
      <c r="VON31" s="452"/>
      <c r="VOO31" s="452"/>
      <c r="VOP31" s="452"/>
      <c r="VOQ31" s="452"/>
      <c r="VOR31" s="452"/>
      <c r="VOS31" s="452"/>
      <c r="VOT31" s="452"/>
      <c r="VOU31" s="452"/>
      <c r="VOV31" s="452"/>
      <c r="VOW31" s="452"/>
      <c r="VOX31" s="452"/>
      <c r="VOY31" s="452"/>
      <c r="VOZ31" s="452"/>
      <c r="VPA31" s="452"/>
      <c r="VPB31" s="452"/>
      <c r="VPC31" s="452"/>
      <c r="VPD31" s="452"/>
      <c r="VPE31" s="452"/>
      <c r="VPF31" s="452"/>
      <c r="VPG31" s="452"/>
      <c r="VPH31" s="452"/>
      <c r="VPI31" s="452"/>
      <c r="VPJ31" s="452"/>
      <c r="VPK31" s="452"/>
      <c r="VPL31" s="452"/>
      <c r="VPM31" s="452"/>
      <c r="VPN31" s="452"/>
      <c r="VPO31" s="452"/>
      <c r="VPP31" s="452"/>
      <c r="VPQ31" s="452"/>
      <c r="VPR31" s="452"/>
      <c r="VPS31" s="452"/>
      <c r="VPT31" s="452"/>
      <c r="VPU31" s="452"/>
      <c r="VPV31" s="452"/>
      <c r="VPW31" s="452"/>
      <c r="VPX31" s="452"/>
      <c r="VPY31" s="452"/>
      <c r="VPZ31" s="452"/>
      <c r="VQA31" s="452"/>
      <c r="VQB31" s="452"/>
      <c r="VQC31" s="452"/>
      <c r="VQD31" s="452"/>
      <c r="VQE31" s="452"/>
      <c r="VQF31" s="452"/>
      <c r="VQG31" s="452"/>
      <c r="VQH31" s="452"/>
      <c r="VQI31" s="452"/>
      <c r="VQJ31" s="452"/>
      <c r="VQK31" s="452"/>
      <c r="VQL31" s="452"/>
      <c r="VQM31" s="452"/>
      <c r="VQN31" s="452"/>
      <c r="VQO31" s="452"/>
      <c r="VQP31" s="452"/>
      <c r="VQQ31" s="452"/>
      <c r="VQR31" s="452"/>
      <c r="VQS31" s="452"/>
      <c r="VQT31" s="452"/>
      <c r="VQU31" s="452"/>
      <c r="VQV31" s="452"/>
      <c r="VQW31" s="452"/>
      <c r="VQX31" s="452"/>
      <c r="VQY31" s="452"/>
      <c r="VQZ31" s="452"/>
      <c r="VRA31" s="452"/>
      <c r="VRB31" s="452"/>
      <c r="VRC31" s="452"/>
      <c r="VRD31" s="452"/>
      <c r="VRE31" s="452"/>
      <c r="VRF31" s="452"/>
      <c r="VRG31" s="452"/>
      <c r="VRH31" s="452"/>
      <c r="VRI31" s="452"/>
      <c r="VRJ31" s="452"/>
      <c r="VRK31" s="452"/>
      <c r="VRL31" s="452"/>
      <c r="VRM31" s="452"/>
      <c r="VRN31" s="452"/>
      <c r="VRO31" s="452"/>
      <c r="VRP31" s="452"/>
      <c r="VRQ31" s="452"/>
      <c r="VRR31" s="452"/>
      <c r="VRS31" s="452"/>
      <c r="VRT31" s="452"/>
      <c r="VRU31" s="452"/>
      <c r="VRV31" s="452"/>
      <c r="VRW31" s="452"/>
      <c r="VRX31" s="452"/>
      <c r="VRY31" s="452"/>
      <c r="VRZ31" s="452"/>
      <c r="VSA31" s="452"/>
      <c r="VSB31" s="452"/>
      <c r="VSC31" s="452"/>
      <c r="VSD31" s="452"/>
      <c r="VSE31" s="452"/>
      <c r="VSF31" s="452"/>
      <c r="VSG31" s="452"/>
      <c r="VSH31" s="452"/>
      <c r="VSI31" s="452"/>
      <c r="VSJ31" s="452"/>
      <c r="VSK31" s="452"/>
      <c r="VSL31" s="452"/>
      <c r="VSM31" s="452"/>
      <c r="VSN31" s="452"/>
      <c r="VSO31" s="452"/>
      <c r="VSP31" s="452"/>
      <c r="VSQ31" s="452"/>
      <c r="VSR31" s="452"/>
      <c r="VSS31" s="452"/>
      <c r="VST31" s="452"/>
      <c r="VSU31" s="452"/>
      <c r="VSV31" s="452"/>
      <c r="VSW31" s="452"/>
      <c r="VSX31" s="452"/>
      <c r="VSY31" s="452"/>
      <c r="VSZ31" s="452"/>
      <c r="VTA31" s="452"/>
      <c r="VTB31" s="452"/>
      <c r="VTC31" s="452"/>
      <c r="VTD31" s="452"/>
      <c r="VTE31" s="452"/>
      <c r="VTF31" s="452"/>
      <c r="VTG31" s="452"/>
      <c r="VTH31" s="452"/>
      <c r="VTI31" s="452"/>
      <c r="VTJ31" s="452"/>
      <c r="VTK31" s="452"/>
      <c r="VTL31" s="452"/>
      <c r="VTM31" s="452"/>
      <c r="VTN31" s="452"/>
      <c r="VTO31" s="452"/>
      <c r="VTP31" s="452"/>
      <c r="VTQ31" s="452"/>
      <c r="VTR31" s="452"/>
      <c r="VTS31" s="452"/>
      <c r="VTT31" s="452"/>
      <c r="VTU31" s="452"/>
      <c r="VTV31" s="452"/>
      <c r="VTW31" s="452"/>
      <c r="VTX31" s="452"/>
      <c r="VTY31" s="452"/>
      <c r="VTZ31" s="452"/>
      <c r="VUA31" s="452"/>
      <c r="VUB31" s="452"/>
      <c r="VUC31" s="452"/>
      <c r="VUD31" s="452"/>
      <c r="VUE31" s="452"/>
      <c r="VUF31" s="452"/>
      <c r="VUG31" s="452"/>
      <c r="VUH31" s="452"/>
      <c r="VUI31" s="452"/>
      <c r="VUJ31" s="452"/>
      <c r="VUK31" s="452"/>
      <c r="VUL31" s="452"/>
      <c r="VUM31" s="452"/>
      <c r="VUN31" s="452"/>
      <c r="VUO31" s="452"/>
      <c r="VUP31" s="452"/>
      <c r="VUQ31" s="452"/>
      <c r="VUR31" s="452"/>
      <c r="VUS31" s="452"/>
      <c r="VUT31" s="452"/>
      <c r="VUU31" s="452"/>
      <c r="VUV31" s="452"/>
      <c r="VUW31" s="452"/>
      <c r="VUX31" s="452"/>
      <c r="VUY31" s="452"/>
      <c r="VUZ31" s="452"/>
      <c r="VVA31" s="452"/>
      <c r="VVB31" s="452"/>
      <c r="VVC31" s="452"/>
      <c r="VVD31" s="452"/>
      <c r="VVE31" s="452"/>
      <c r="VVF31" s="452"/>
      <c r="VVG31" s="452"/>
      <c r="VVH31" s="452"/>
      <c r="VVI31" s="452"/>
      <c r="VVJ31" s="452"/>
      <c r="VVK31" s="452"/>
      <c r="VVL31" s="452"/>
      <c r="VVM31" s="452"/>
      <c r="VVN31" s="452"/>
      <c r="VVO31" s="452"/>
      <c r="VVP31" s="452"/>
      <c r="VVQ31" s="452"/>
      <c r="VVR31" s="452"/>
      <c r="VVS31" s="452"/>
      <c r="VVT31" s="452"/>
      <c r="VVU31" s="452"/>
      <c r="VVV31" s="452"/>
      <c r="VVW31" s="452"/>
      <c r="VVX31" s="452"/>
      <c r="VVY31" s="452"/>
      <c r="VVZ31" s="452"/>
      <c r="VWA31" s="452"/>
      <c r="VWB31" s="452"/>
      <c r="VWC31" s="452"/>
      <c r="VWD31" s="452"/>
      <c r="VWE31" s="452"/>
      <c r="VWF31" s="452"/>
      <c r="VWG31" s="452"/>
      <c r="VWH31" s="452"/>
      <c r="VWI31" s="452"/>
      <c r="VWJ31" s="452"/>
      <c r="VWK31" s="452"/>
      <c r="VWL31" s="452"/>
      <c r="VWM31" s="452"/>
      <c r="VWN31" s="452"/>
      <c r="VWO31" s="452"/>
      <c r="VWP31" s="452"/>
      <c r="VWQ31" s="452"/>
      <c r="VWR31" s="452"/>
      <c r="VWS31" s="452"/>
      <c r="VWT31" s="452"/>
      <c r="VWU31" s="452"/>
      <c r="VWV31" s="452"/>
      <c r="VWW31" s="452"/>
      <c r="VWX31" s="452"/>
      <c r="VWY31" s="452"/>
      <c r="VWZ31" s="452"/>
      <c r="VXA31" s="452"/>
      <c r="VXB31" s="452"/>
      <c r="VXC31" s="452"/>
      <c r="VXD31" s="452"/>
      <c r="VXE31" s="452"/>
      <c r="VXF31" s="452"/>
      <c r="VXG31" s="452"/>
      <c r="VXH31" s="452"/>
      <c r="VXI31" s="452"/>
      <c r="VXJ31" s="452"/>
      <c r="VXK31" s="452"/>
      <c r="VXL31" s="452"/>
      <c r="VXM31" s="452"/>
      <c r="VXN31" s="452"/>
      <c r="VXO31" s="452"/>
      <c r="VXP31" s="452"/>
      <c r="VXQ31" s="452"/>
      <c r="VXR31" s="452"/>
      <c r="VXS31" s="452"/>
      <c r="VXT31" s="452"/>
      <c r="VXU31" s="452"/>
      <c r="VXV31" s="452"/>
      <c r="VXW31" s="452"/>
      <c r="VXX31" s="452"/>
      <c r="VXY31" s="452"/>
      <c r="VXZ31" s="452"/>
      <c r="VYA31" s="452"/>
      <c r="VYB31" s="452"/>
      <c r="VYC31" s="452"/>
      <c r="VYD31" s="452"/>
      <c r="VYE31" s="452"/>
      <c r="VYF31" s="452"/>
      <c r="VYG31" s="452"/>
      <c r="VYH31" s="452"/>
      <c r="VYI31" s="452"/>
      <c r="VYJ31" s="452"/>
      <c r="VYK31" s="452"/>
      <c r="VYL31" s="452"/>
      <c r="VYM31" s="452"/>
      <c r="VYN31" s="452"/>
      <c r="VYO31" s="452"/>
      <c r="VYP31" s="452"/>
      <c r="VYQ31" s="452"/>
      <c r="VYR31" s="452"/>
      <c r="VYS31" s="452"/>
      <c r="VYT31" s="452"/>
      <c r="VYU31" s="452"/>
      <c r="VYV31" s="452"/>
      <c r="VYW31" s="452"/>
      <c r="VYX31" s="452"/>
      <c r="VYY31" s="452"/>
      <c r="VYZ31" s="452"/>
      <c r="VZA31" s="452"/>
      <c r="VZB31" s="452"/>
      <c r="VZC31" s="452"/>
      <c r="VZD31" s="452"/>
      <c r="VZE31" s="452"/>
      <c r="VZF31" s="452"/>
      <c r="VZG31" s="452"/>
      <c r="VZH31" s="452"/>
      <c r="VZI31" s="452"/>
      <c r="VZJ31" s="452"/>
      <c r="VZK31" s="452"/>
      <c r="VZL31" s="452"/>
      <c r="VZM31" s="452"/>
      <c r="VZN31" s="452"/>
      <c r="VZO31" s="452"/>
      <c r="VZP31" s="452"/>
      <c r="VZQ31" s="452"/>
      <c r="VZR31" s="452"/>
      <c r="VZS31" s="452"/>
      <c r="VZT31" s="452"/>
      <c r="VZU31" s="452"/>
      <c r="VZV31" s="452"/>
      <c r="VZW31" s="452"/>
      <c r="VZX31" s="452"/>
      <c r="VZY31" s="452"/>
      <c r="VZZ31" s="452"/>
      <c r="WAA31" s="452"/>
      <c r="WAB31" s="452"/>
      <c r="WAC31" s="452"/>
      <c r="WAD31" s="452"/>
      <c r="WAE31" s="452"/>
      <c r="WAF31" s="452"/>
      <c r="WAG31" s="452"/>
      <c r="WAH31" s="452"/>
      <c r="WAI31" s="452"/>
      <c r="WAJ31" s="452"/>
      <c r="WAK31" s="452"/>
      <c r="WAL31" s="452"/>
      <c r="WAM31" s="452"/>
      <c r="WAN31" s="452"/>
      <c r="WAO31" s="452"/>
      <c r="WAP31" s="452"/>
      <c r="WAQ31" s="452"/>
      <c r="WAR31" s="452"/>
      <c r="WAS31" s="452"/>
      <c r="WAT31" s="452"/>
      <c r="WAU31" s="452"/>
      <c r="WAV31" s="452"/>
      <c r="WAW31" s="452"/>
      <c r="WAX31" s="452"/>
      <c r="WAY31" s="452"/>
      <c r="WAZ31" s="452"/>
      <c r="WBA31" s="452"/>
      <c r="WBB31" s="452"/>
      <c r="WBC31" s="452"/>
      <c r="WBD31" s="452"/>
      <c r="WBE31" s="452"/>
      <c r="WBF31" s="452"/>
      <c r="WBG31" s="452"/>
      <c r="WBH31" s="452"/>
      <c r="WBI31" s="452"/>
      <c r="WBJ31" s="452"/>
      <c r="WBK31" s="452"/>
      <c r="WBL31" s="452"/>
      <c r="WBM31" s="452"/>
      <c r="WBN31" s="452"/>
      <c r="WBO31" s="452"/>
      <c r="WBP31" s="452"/>
      <c r="WBQ31" s="452"/>
      <c r="WBR31" s="452"/>
      <c r="WBS31" s="452"/>
      <c r="WBT31" s="452"/>
      <c r="WBU31" s="452"/>
      <c r="WBV31" s="452"/>
      <c r="WBW31" s="452"/>
      <c r="WBX31" s="452"/>
      <c r="WBY31" s="452"/>
      <c r="WBZ31" s="452"/>
      <c r="WCA31" s="452"/>
      <c r="WCB31" s="452"/>
      <c r="WCC31" s="452"/>
      <c r="WCD31" s="452"/>
      <c r="WCE31" s="452"/>
      <c r="WCF31" s="452"/>
      <c r="WCG31" s="452"/>
      <c r="WCH31" s="452"/>
      <c r="WCI31" s="452"/>
      <c r="WCJ31" s="452"/>
      <c r="WCK31" s="452"/>
      <c r="WCL31" s="452"/>
      <c r="WCM31" s="452"/>
      <c r="WCN31" s="452"/>
      <c r="WCO31" s="452"/>
      <c r="WCP31" s="452"/>
      <c r="WCQ31" s="452"/>
      <c r="WCR31" s="452"/>
      <c r="WCS31" s="452"/>
      <c r="WCT31" s="452"/>
      <c r="WCU31" s="452"/>
      <c r="WCV31" s="452"/>
      <c r="WCW31" s="452"/>
      <c r="WCX31" s="452"/>
      <c r="WCY31" s="452"/>
      <c r="WCZ31" s="452"/>
      <c r="WDA31" s="452"/>
      <c r="WDB31" s="452"/>
      <c r="WDC31" s="452"/>
      <c r="WDD31" s="452"/>
      <c r="WDE31" s="452"/>
      <c r="WDF31" s="452"/>
      <c r="WDG31" s="452"/>
      <c r="WDH31" s="452"/>
      <c r="WDI31" s="452"/>
      <c r="WDJ31" s="452"/>
      <c r="WDK31" s="452"/>
      <c r="WDL31" s="452"/>
      <c r="WDM31" s="452"/>
      <c r="WDN31" s="452"/>
      <c r="WDO31" s="452"/>
      <c r="WDP31" s="452"/>
      <c r="WDQ31" s="452"/>
      <c r="WDR31" s="452"/>
      <c r="WDS31" s="452"/>
      <c r="WDT31" s="452"/>
      <c r="WDU31" s="452"/>
      <c r="WDV31" s="452"/>
      <c r="WDW31" s="452"/>
      <c r="WDX31" s="452"/>
      <c r="WDY31" s="452"/>
      <c r="WDZ31" s="452"/>
      <c r="WEA31" s="452"/>
      <c r="WEB31" s="452"/>
      <c r="WEC31" s="452"/>
      <c r="WED31" s="452"/>
      <c r="WEE31" s="452"/>
      <c r="WEF31" s="452"/>
      <c r="WEG31" s="452"/>
      <c r="WEH31" s="452"/>
      <c r="WEI31" s="452"/>
      <c r="WEJ31" s="452"/>
      <c r="WEK31" s="452"/>
      <c r="WEL31" s="452"/>
      <c r="WEM31" s="452"/>
      <c r="WEN31" s="452"/>
      <c r="WEO31" s="452"/>
      <c r="WEP31" s="452"/>
      <c r="WEQ31" s="452"/>
      <c r="WER31" s="452"/>
      <c r="WES31" s="452"/>
      <c r="WET31" s="452"/>
      <c r="WEU31" s="452"/>
      <c r="WEV31" s="452"/>
      <c r="WEW31" s="452"/>
      <c r="WEX31" s="452"/>
      <c r="WEY31" s="452"/>
      <c r="WEZ31" s="452"/>
      <c r="WFA31" s="452"/>
      <c r="WFB31" s="452"/>
      <c r="WFC31" s="452"/>
      <c r="WFD31" s="452"/>
      <c r="WFE31" s="452"/>
      <c r="WFF31" s="452"/>
      <c r="WFG31" s="452"/>
      <c r="WFH31" s="452"/>
      <c r="WFI31" s="452"/>
      <c r="WFJ31" s="452"/>
      <c r="WFK31" s="452"/>
      <c r="WFL31" s="452"/>
      <c r="WFM31" s="452"/>
      <c r="WFN31" s="452"/>
      <c r="WFO31" s="452"/>
      <c r="WFP31" s="452"/>
      <c r="WFQ31" s="452"/>
      <c r="WFR31" s="452"/>
      <c r="WFS31" s="452"/>
      <c r="WFT31" s="452"/>
      <c r="WFU31" s="452"/>
      <c r="WFV31" s="452"/>
      <c r="WFW31" s="452"/>
      <c r="WFX31" s="452"/>
      <c r="WFY31" s="452"/>
      <c r="WFZ31" s="452"/>
      <c r="WGA31" s="452"/>
      <c r="WGB31" s="452"/>
      <c r="WGC31" s="452"/>
      <c r="WGD31" s="452"/>
      <c r="WGE31" s="452"/>
      <c r="WGF31" s="452"/>
      <c r="WGG31" s="452"/>
      <c r="WGH31" s="452"/>
      <c r="WGI31" s="452"/>
      <c r="WGJ31" s="452"/>
      <c r="WGK31" s="452"/>
      <c r="WGL31" s="452"/>
      <c r="WGM31" s="452"/>
      <c r="WGN31" s="452"/>
      <c r="WGO31" s="452"/>
      <c r="WGP31" s="452"/>
      <c r="WGQ31" s="452"/>
      <c r="WGR31" s="452"/>
      <c r="WGS31" s="452"/>
      <c r="WGT31" s="452"/>
      <c r="WGU31" s="452"/>
      <c r="WGV31" s="452"/>
      <c r="WGW31" s="452"/>
      <c r="WGX31" s="452"/>
      <c r="WGY31" s="452"/>
      <c r="WGZ31" s="452"/>
      <c r="WHA31" s="452"/>
      <c r="WHB31" s="452"/>
      <c r="WHC31" s="452"/>
      <c r="WHD31" s="452"/>
      <c r="WHE31" s="452"/>
      <c r="WHF31" s="452"/>
      <c r="WHG31" s="452"/>
      <c r="WHH31" s="452"/>
      <c r="WHI31" s="452"/>
      <c r="WHJ31" s="452"/>
      <c r="WHK31" s="452"/>
      <c r="WHL31" s="452"/>
      <c r="WHM31" s="452"/>
      <c r="WHN31" s="452"/>
      <c r="WHO31" s="452"/>
      <c r="WHP31" s="452"/>
      <c r="WHQ31" s="452"/>
      <c r="WHR31" s="452"/>
      <c r="WHS31" s="452"/>
      <c r="WHT31" s="452"/>
      <c r="WHU31" s="452"/>
      <c r="WHV31" s="452"/>
      <c r="WHW31" s="452"/>
      <c r="WHX31" s="452"/>
      <c r="WHY31" s="452"/>
      <c r="WHZ31" s="452"/>
      <c r="WIA31" s="452"/>
      <c r="WIB31" s="452"/>
      <c r="WIC31" s="452"/>
      <c r="WID31" s="452"/>
      <c r="WIE31" s="452"/>
      <c r="WIF31" s="452"/>
      <c r="WIG31" s="452"/>
      <c r="WIH31" s="452"/>
      <c r="WII31" s="452"/>
      <c r="WIJ31" s="452"/>
      <c r="WIK31" s="452"/>
      <c r="WIL31" s="452"/>
      <c r="WIM31" s="452"/>
      <c r="WIN31" s="452"/>
      <c r="WIO31" s="452"/>
      <c r="WIP31" s="452"/>
      <c r="WIQ31" s="452"/>
      <c r="WIR31" s="452"/>
      <c r="WIS31" s="452"/>
      <c r="WIT31" s="452"/>
      <c r="WIU31" s="452"/>
      <c r="WIV31" s="452"/>
      <c r="WIW31" s="452"/>
      <c r="WIX31" s="452"/>
      <c r="WIY31" s="452"/>
      <c r="WIZ31" s="452"/>
      <c r="WJA31" s="452"/>
      <c r="WJB31" s="452"/>
      <c r="WJC31" s="452"/>
      <c r="WJD31" s="452"/>
      <c r="WJE31" s="452"/>
      <c r="WJF31" s="452"/>
      <c r="WJG31" s="452"/>
      <c r="WJH31" s="452"/>
      <c r="WJI31" s="452"/>
      <c r="WJJ31" s="452"/>
      <c r="WJK31" s="452"/>
      <c r="WJL31" s="452"/>
      <c r="WJM31" s="452"/>
      <c r="WJN31" s="452"/>
      <c r="WJO31" s="452"/>
      <c r="WJP31" s="452"/>
      <c r="WJQ31" s="452"/>
      <c r="WJR31" s="452"/>
      <c r="WJS31" s="452"/>
      <c r="WJT31" s="452"/>
      <c r="WJU31" s="452"/>
      <c r="WJV31" s="452"/>
      <c r="WJW31" s="452"/>
      <c r="WJX31" s="452"/>
      <c r="WJY31" s="452"/>
      <c r="WJZ31" s="452"/>
      <c r="WKA31" s="452"/>
      <c r="WKB31" s="452"/>
      <c r="WKC31" s="452"/>
      <c r="WKD31" s="452"/>
      <c r="WKE31" s="452"/>
      <c r="WKF31" s="452"/>
      <c r="WKG31" s="452"/>
      <c r="WKH31" s="452"/>
      <c r="WKI31" s="452"/>
      <c r="WKJ31" s="452"/>
      <c r="WKK31" s="452"/>
      <c r="WKL31" s="452"/>
      <c r="WKM31" s="452"/>
      <c r="WKN31" s="452"/>
      <c r="WKO31" s="452"/>
      <c r="WKP31" s="452"/>
      <c r="WKQ31" s="452"/>
      <c r="WKR31" s="452"/>
      <c r="WKS31" s="452"/>
      <c r="WKT31" s="452"/>
      <c r="WKU31" s="452"/>
      <c r="WKV31" s="452"/>
      <c r="WKW31" s="452"/>
      <c r="WKX31" s="452"/>
      <c r="WKY31" s="452"/>
      <c r="WKZ31" s="452"/>
      <c r="WLA31" s="452"/>
      <c r="WLB31" s="452"/>
      <c r="WLC31" s="452"/>
      <c r="WLD31" s="452"/>
      <c r="WLE31" s="452"/>
      <c r="WLF31" s="452"/>
      <c r="WLG31" s="452"/>
      <c r="WLH31" s="452"/>
      <c r="WLI31" s="452"/>
      <c r="WLJ31" s="452"/>
      <c r="WLK31" s="452"/>
      <c r="WLL31" s="452"/>
      <c r="WLM31" s="452"/>
      <c r="WLN31" s="452"/>
      <c r="WLO31" s="452"/>
      <c r="WLP31" s="452"/>
      <c r="WLQ31" s="452"/>
      <c r="WLR31" s="452"/>
      <c r="WLS31" s="452"/>
      <c r="WLT31" s="452"/>
      <c r="WLU31" s="452"/>
      <c r="WLV31" s="452"/>
      <c r="WLW31" s="452"/>
      <c r="WLX31" s="452"/>
      <c r="WLY31" s="452"/>
      <c r="WLZ31" s="452"/>
      <c r="WMA31" s="452"/>
      <c r="WMB31" s="452"/>
      <c r="WMC31" s="452"/>
      <c r="WMD31" s="452"/>
      <c r="WME31" s="452"/>
      <c r="WMF31" s="452"/>
      <c r="WMG31" s="452"/>
      <c r="WMH31" s="452"/>
      <c r="WMI31" s="452"/>
      <c r="WMJ31" s="452"/>
      <c r="WMK31" s="452"/>
      <c r="WML31" s="452"/>
      <c r="WMM31" s="452"/>
      <c r="WMN31" s="452"/>
      <c r="WMO31" s="452"/>
      <c r="WMP31" s="452"/>
      <c r="WMQ31" s="452"/>
      <c r="WMR31" s="452"/>
      <c r="WMS31" s="452"/>
      <c r="WMT31" s="452"/>
      <c r="WMU31" s="452"/>
      <c r="WMV31" s="452"/>
      <c r="WMW31" s="452"/>
      <c r="WMX31" s="452"/>
      <c r="WMY31" s="452"/>
      <c r="WMZ31" s="452"/>
      <c r="WNA31" s="452"/>
      <c r="WNB31" s="452"/>
      <c r="WNC31" s="452"/>
      <c r="WND31" s="452"/>
      <c r="WNE31" s="452"/>
      <c r="WNF31" s="452"/>
      <c r="WNG31" s="452"/>
      <c r="WNH31" s="452"/>
      <c r="WNI31" s="452"/>
      <c r="WNJ31" s="452"/>
      <c r="WNK31" s="452"/>
      <c r="WNL31" s="452"/>
      <c r="WNM31" s="452"/>
      <c r="WNN31" s="452"/>
      <c r="WNO31" s="452"/>
      <c r="WNP31" s="452"/>
      <c r="WNQ31" s="452"/>
      <c r="WNR31" s="452"/>
      <c r="WNS31" s="452"/>
      <c r="WNT31" s="452"/>
      <c r="WNU31" s="452"/>
      <c r="WNV31" s="452"/>
      <c r="WNW31" s="452"/>
      <c r="WNX31" s="452"/>
      <c r="WNY31" s="452"/>
      <c r="WNZ31" s="452"/>
      <c r="WOA31" s="452"/>
      <c r="WOB31" s="452"/>
      <c r="WOC31" s="452"/>
      <c r="WOD31" s="452"/>
      <c r="WOE31" s="452"/>
      <c r="WOF31" s="452"/>
      <c r="WOG31" s="452"/>
      <c r="WOH31" s="452"/>
      <c r="WOI31" s="452"/>
      <c r="WOJ31" s="452"/>
      <c r="WOK31" s="452"/>
      <c r="WOL31" s="452"/>
      <c r="WOM31" s="452"/>
      <c r="WON31" s="452"/>
      <c r="WOO31" s="452"/>
      <c r="WOP31" s="452"/>
      <c r="WOQ31" s="452"/>
      <c r="WOR31" s="452"/>
      <c r="WOS31" s="452"/>
      <c r="WOT31" s="452"/>
      <c r="WOU31" s="452"/>
      <c r="WOV31" s="452"/>
      <c r="WOW31" s="452"/>
      <c r="WOX31" s="452"/>
      <c r="WOY31" s="452"/>
      <c r="WOZ31" s="452"/>
      <c r="WPA31" s="452"/>
      <c r="WPB31" s="452"/>
      <c r="WPC31" s="452"/>
      <c r="WPD31" s="452"/>
      <c r="WPE31" s="452"/>
      <c r="WPF31" s="452"/>
      <c r="WPG31" s="452"/>
      <c r="WPH31" s="452"/>
      <c r="WPI31" s="452"/>
      <c r="WPJ31" s="452"/>
      <c r="WPK31" s="452"/>
      <c r="WPL31" s="452"/>
      <c r="WPM31" s="452"/>
      <c r="WPN31" s="452"/>
      <c r="WPO31" s="452"/>
      <c r="WPP31" s="452"/>
      <c r="WPQ31" s="452"/>
      <c r="WPR31" s="452"/>
      <c r="WPS31" s="452"/>
      <c r="WPT31" s="452"/>
      <c r="WPU31" s="452"/>
      <c r="WPV31" s="452"/>
      <c r="WPW31" s="452"/>
      <c r="WPX31" s="452"/>
      <c r="WPY31" s="452"/>
      <c r="WPZ31" s="452"/>
      <c r="WQA31" s="452"/>
      <c r="WQB31" s="452"/>
      <c r="WQC31" s="452"/>
      <c r="WQD31" s="452"/>
      <c r="WQE31" s="452"/>
      <c r="WQF31" s="452"/>
      <c r="WQG31" s="452"/>
      <c r="WQH31" s="452"/>
      <c r="WQI31" s="452"/>
      <c r="WQJ31" s="452"/>
      <c r="WQK31" s="452"/>
      <c r="WQL31" s="452"/>
      <c r="WQM31" s="452"/>
      <c r="WQN31" s="452"/>
      <c r="WQO31" s="452"/>
      <c r="WQP31" s="452"/>
      <c r="WQQ31" s="452"/>
      <c r="WQR31" s="452"/>
      <c r="WQS31" s="452"/>
      <c r="WQT31" s="452"/>
      <c r="WQU31" s="452"/>
      <c r="WQV31" s="452"/>
      <c r="WQW31" s="452"/>
      <c r="WQX31" s="452"/>
      <c r="WQY31" s="452"/>
      <c r="WQZ31" s="452"/>
      <c r="WRA31" s="452"/>
      <c r="WRB31" s="452"/>
      <c r="WRC31" s="452"/>
      <c r="WRD31" s="452"/>
      <c r="WRE31" s="452"/>
      <c r="WRF31" s="452"/>
      <c r="WRG31" s="452"/>
      <c r="WRH31" s="452"/>
      <c r="WRI31" s="452"/>
      <c r="WRJ31" s="452"/>
      <c r="WRK31" s="452"/>
      <c r="WRL31" s="452"/>
      <c r="WRM31" s="452"/>
      <c r="WRN31" s="452"/>
      <c r="WRO31" s="452"/>
      <c r="WRP31" s="452"/>
      <c r="WRQ31" s="452"/>
      <c r="WRR31" s="452"/>
      <c r="WRS31" s="452"/>
      <c r="WRT31" s="452"/>
      <c r="WRU31" s="452"/>
      <c r="WRV31" s="452"/>
      <c r="WRW31" s="452"/>
      <c r="WRX31" s="452"/>
      <c r="WRY31" s="452"/>
      <c r="WRZ31" s="452"/>
      <c r="WSA31" s="452"/>
      <c r="WSB31" s="452"/>
      <c r="WSC31" s="452"/>
      <c r="WSD31" s="452"/>
      <c r="WSE31" s="452"/>
      <c r="WSF31" s="452"/>
      <c r="WSG31" s="452"/>
      <c r="WSH31" s="452"/>
      <c r="WSI31" s="452"/>
      <c r="WSJ31" s="452"/>
      <c r="WSK31" s="452"/>
      <c r="WSL31" s="452"/>
      <c r="WSM31" s="452"/>
      <c r="WSN31" s="452"/>
      <c r="WSO31" s="452"/>
      <c r="WSP31" s="452"/>
      <c r="WSQ31" s="452"/>
      <c r="WSR31" s="452"/>
      <c r="WSS31" s="452"/>
      <c r="WST31" s="452"/>
      <c r="WSU31" s="452"/>
      <c r="WSV31" s="452"/>
      <c r="WSW31" s="452"/>
      <c r="WSX31" s="452"/>
      <c r="WSY31" s="452"/>
      <c r="WSZ31" s="452"/>
      <c r="WTA31" s="452"/>
      <c r="WTB31" s="452"/>
      <c r="WTC31" s="452"/>
      <c r="WTD31" s="452"/>
      <c r="WTE31" s="452"/>
      <c r="WTF31" s="452"/>
      <c r="WTG31" s="452"/>
      <c r="WTH31" s="452"/>
      <c r="WTI31" s="452"/>
      <c r="WTJ31" s="452"/>
      <c r="WTK31" s="452"/>
      <c r="WTL31" s="452"/>
      <c r="WTM31" s="452"/>
      <c r="WTN31" s="452"/>
      <c r="WTO31" s="452"/>
      <c r="WTP31" s="452"/>
      <c r="WTQ31" s="452"/>
      <c r="WTR31" s="452"/>
      <c r="WTS31" s="452"/>
      <c r="WTT31" s="452"/>
      <c r="WTU31" s="452"/>
      <c r="WTV31" s="452"/>
      <c r="WTW31" s="452"/>
      <c r="WTX31" s="452"/>
      <c r="WTY31" s="452"/>
      <c r="WTZ31" s="452"/>
      <c r="WUA31" s="452"/>
      <c r="WUB31" s="452"/>
      <c r="WUC31" s="452"/>
      <c r="WUD31" s="452"/>
      <c r="WUE31" s="452"/>
      <c r="WUF31" s="452"/>
      <c r="WUG31" s="452"/>
      <c r="WUH31" s="452"/>
      <c r="WUI31" s="452"/>
      <c r="WUJ31" s="452"/>
      <c r="WUK31" s="452"/>
      <c r="WUL31" s="452"/>
      <c r="WUM31" s="452"/>
      <c r="WUN31" s="452"/>
      <c r="WUO31" s="452"/>
      <c r="WUP31" s="452"/>
      <c r="WUQ31" s="452"/>
      <c r="WUR31" s="452"/>
      <c r="WUS31" s="452"/>
      <c r="WUT31" s="452"/>
      <c r="WUU31" s="452"/>
      <c r="WUV31" s="452"/>
      <c r="WUW31" s="452"/>
      <c r="WUX31" s="452"/>
      <c r="WUY31" s="452"/>
      <c r="WUZ31" s="452"/>
      <c r="WVA31" s="452"/>
      <c r="WVB31" s="452"/>
      <c r="WVC31" s="452"/>
      <c r="WVD31" s="452"/>
      <c r="WVE31" s="452"/>
      <c r="WVF31" s="452"/>
      <c r="WVG31" s="452"/>
      <c r="WVH31" s="452"/>
      <c r="WVI31" s="452"/>
      <c r="WVJ31" s="452"/>
      <c r="WVK31" s="452"/>
      <c r="WVL31" s="452"/>
      <c r="WVM31" s="452"/>
      <c r="WVN31" s="452"/>
      <c r="WVO31" s="452"/>
      <c r="WVP31" s="452"/>
      <c r="WVQ31" s="452"/>
      <c r="WVR31" s="452"/>
      <c r="WVS31" s="452"/>
      <c r="WVT31" s="452"/>
      <c r="WVU31" s="452"/>
      <c r="WVV31" s="452"/>
      <c r="WVW31" s="452"/>
      <c r="WVX31" s="452"/>
      <c r="WVY31" s="452"/>
      <c r="WVZ31" s="452"/>
      <c r="WWA31" s="452"/>
      <c r="WWB31" s="452"/>
      <c r="WWC31" s="452"/>
      <c r="WWD31" s="452"/>
      <c r="WWE31" s="452"/>
      <c r="WWF31" s="452"/>
      <c r="WWG31" s="452"/>
      <c r="WWH31" s="452"/>
      <c r="WWI31" s="452"/>
      <c r="WWJ31" s="452"/>
      <c r="WWK31" s="452"/>
      <c r="WWL31" s="452"/>
      <c r="WWM31" s="452"/>
      <c r="WWN31" s="452"/>
      <c r="WWO31" s="452"/>
      <c r="WWP31" s="452"/>
      <c r="WWQ31" s="452"/>
      <c r="WWR31" s="452"/>
      <c r="WWS31" s="452"/>
      <c r="WWT31" s="452"/>
      <c r="WWU31" s="452"/>
      <c r="WWV31" s="452"/>
      <c r="WWW31" s="452"/>
      <c r="WWX31" s="452"/>
      <c r="WWY31" s="452"/>
      <c r="WWZ31" s="452"/>
      <c r="WXA31" s="452"/>
      <c r="WXB31" s="452"/>
      <c r="WXC31" s="452"/>
      <c r="WXD31" s="452"/>
      <c r="WXE31" s="452"/>
      <c r="WXF31" s="452"/>
      <c r="WXG31" s="452"/>
      <c r="WXH31" s="452"/>
      <c r="WXI31" s="452"/>
      <c r="WXJ31" s="452"/>
      <c r="WXK31" s="452"/>
      <c r="WXL31" s="452"/>
      <c r="WXM31" s="452"/>
      <c r="WXN31" s="452"/>
      <c r="WXO31" s="452"/>
      <c r="WXP31" s="452"/>
      <c r="WXQ31" s="452"/>
      <c r="WXR31" s="452"/>
      <c r="WXS31" s="452"/>
      <c r="WXT31" s="452"/>
      <c r="WXU31" s="452"/>
      <c r="WXV31" s="452"/>
      <c r="WXW31" s="452"/>
      <c r="WXX31" s="452"/>
      <c r="WXY31" s="452"/>
      <c r="WXZ31" s="452"/>
      <c r="WYA31" s="452"/>
      <c r="WYB31" s="452"/>
      <c r="WYC31" s="452"/>
      <c r="WYD31" s="452"/>
      <c r="WYE31" s="452"/>
      <c r="WYF31" s="452"/>
      <c r="WYG31" s="452"/>
      <c r="WYH31" s="452"/>
      <c r="WYI31" s="452"/>
      <c r="WYJ31" s="452"/>
      <c r="WYK31" s="452"/>
      <c r="WYL31" s="452"/>
      <c r="WYM31" s="452"/>
      <c r="WYN31" s="452"/>
      <c r="WYO31" s="452"/>
      <c r="WYP31" s="452"/>
      <c r="WYQ31" s="452"/>
      <c r="WYR31" s="452"/>
      <c r="WYS31" s="452"/>
      <c r="WYT31" s="452"/>
      <c r="WYU31" s="452"/>
      <c r="WYV31" s="452"/>
      <c r="WYW31" s="452"/>
      <c r="WYX31" s="452"/>
      <c r="WYY31" s="452"/>
      <c r="WYZ31" s="452"/>
      <c r="WZA31" s="452"/>
      <c r="WZB31" s="452"/>
      <c r="WZC31" s="452"/>
      <c r="WZD31" s="452"/>
      <c r="WZE31" s="452"/>
      <c r="WZF31" s="452"/>
      <c r="WZG31" s="452"/>
      <c r="WZH31" s="452"/>
      <c r="WZI31" s="452"/>
      <c r="WZJ31" s="452"/>
      <c r="WZK31" s="452"/>
      <c r="WZL31" s="452"/>
      <c r="WZM31" s="452"/>
      <c r="WZN31" s="452"/>
      <c r="WZO31" s="452"/>
      <c r="WZP31" s="452"/>
      <c r="WZQ31" s="452"/>
      <c r="WZR31" s="452"/>
      <c r="WZS31" s="452"/>
      <c r="WZT31" s="452"/>
      <c r="WZU31" s="452"/>
      <c r="WZV31" s="452"/>
      <c r="WZW31" s="452"/>
      <c r="WZX31" s="452"/>
      <c r="WZY31" s="452"/>
      <c r="WZZ31" s="452"/>
      <c r="XAA31" s="452"/>
      <c r="XAB31" s="452"/>
      <c r="XAC31" s="452"/>
      <c r="XAD31" s="452"/>
      <c r="XAE31" s="452"/>
      <c r="XAF31" s="452"/>
      <c r="XAG31" s="452"/>
      <c r="XAH31" s="452"/>
      <c r="XAI31" s="452"/>
      <c r="XAJ31" s="452"/>
      <c r="XAK31" s="452"/>
      <c r="XAL31" s="452"/>
      <c r="XAM31" s="452"/>
      <c r="XAN31" s="452"/>
      <c r="XAO31" s="452"/>
      <c r="XAP31" s="452"/>
      <c r="XAQ31" s="452"/>
      <c r="XAR31" s="452"/>
      <c r="XAS31" s="452"/>
      <c r="XAT31" s="452"/>
      <c r="XAU31" s="452"/>
      <c r="XAV31" s="452"/>
      <c r="XAW31" s="452"/>
      <c r="XAX31" s="452"/>
      <c r="XAY31" s="452"/>
      <c r="XAZ31" s="452"/>
      <c r="XBA31" s="452"/>
      <c r="XBB31" s="452"/>
      <c r="XBC31" s="452"/>
      <c r="XBD31" s="452"/>
      <c r="XBE31" s="452"/>
      <c r="XBF31" s="452"/>
      <c r="XBG31" s="452"/>
      <c r="XBH31" s="452"/>
      <c r="XBI31" s="452"/>
      <c r="XBJ31" s="452"/>
      <c r="XBK31" s="452"/>
      <c r="XBL31" s="452"/>
      <c r="XBM31" s="452"/>
      <c r="XBN31" s="452"/>
      <c r="XBO31" s="452"/>
      <c r="XBP31" s="452"/>
      <c r="XBQ31" s="452"/>
      <c r="XBR31" s="452"/>
      <c r="XBS31" s="452"/>
      <c r="XBT31" s="452"/>
      <c r="XBU31" s="452"/>
      <c r="XBV31" s="452"/>
      <c r="XBW31" s="452"/>
      <c r="XBX31" s="452"/>
      <c r="XBY31" s="452"/>
      <c r="XBZ31" s="452"/>
      <c r="XCA31" s="452"/>
      <c r="XCB31" s="452"/>
      <c r="XCC31" s="452"/>
      <c r="XCD31" s="452"/>
      <c r="XCE31" s="452"/>
      <c r="XCF31" s="452"/>
      <c r="XCG31" s="452"/>
      <c r="XCH31" s="452"/>
      <c r="XCI31" s="452"/>
      <c r="XCJ31" s="452"/>
      <c r="XCK31" s="452"/>
      <c r="XCL31" s="452"/>
      <c r="XCM31" s="452"/>
      <c r="XCN31" s="452"/>
      <c r="XCO31" s="452"/>
      <c r="XCP31" s="452"/>
      <c r="XCQ31" s="452"/>
      <c r="XCR31" s="452"/>
      <c r="XCS31" s="452"/>
      <c r="XCT31" s="452"/>
      <c r="XCU31" s="452"/>
      <c r="XCV31" s="452"/>
      <c r="XCW31" s="452"/>
      <c r="XCX31" s="452"/>
      <c r="XCY31" s="452"/>
      <c r="XCZ31" s="452"/>
      <c r="XDA31" s="452"/>
      <c r="XDB31" s="452"/>
      <c r="XDC31" s="452"/>
      <c r="XDD31" s="452"/>
      <c r="XDE31" s="452"/>
      <c r="XDF31" s="452"/>
      <c r="XDG31" s="452"/>
      <c r="XDH31" s="452"/>
      <c r="XDI31" s="452"/>
      <c r="XDJ31" s="452"/>
      <c r="XDK31" s="452"/>
      <c r="XDL31" s="452"/>
      <c r="XDM31" s="452"/>
      <c r="XDN31" s="452"/>
      <c r="XDO31" s="452"/>
      <c r="XDP31" s="452"/>
      <c r="XDQ31" s="452"/>
      <c r="XDR31" s="452"/>
      <c r="XDS31" s="452"/>
      <c r="XDT31" s="452"/>
      <c r="XDU31" s="452"/>
      <c r="XDV31" s="452"/>
      <c r="XDW31" s="452"/>
      <c r="XDX31" s="452"/>
      <c r="XDY31" s="452"/>
      <c r="XDZ31" s="452"/>
      <c r="XEA31" s="452"/>
      <c r="XEB31" s="452"/>
      <c r="XEC31" s="452"/>
      <c r="XED31" s="452"/>
      <c r="XEE31" s="452"/>
      <c r="XEF31" s="452"/>
      <c r="XEG31" s="452"/>
      <c r="XEH31" s="452"/>
      <c r="XEI31" s="452"/>
      <c r="XEJ31" s="452"/>
      <c r="XEK31" s="452"/>
      <c r="XEL31" s="452"/>
      <c r="XEM31" s="452"/>
      <c r="XEN31" s="452"/>
      <c r="XEO31" s="452"/>
      <c r="XEP31" s="452"/>
      <c r="XEQ31" s="452"/>
      <c r="XER31" s="452"/>
      <c r="XES31" s="452"/>
      <c r="XET31" s="452"/>
      <c r="XEU31" s="452"/>
      <c r="XEV31" s="452"/>
      <c r="XEW31" s="452"/>
      <c r="XEX31" s="452"/>
      <c r="XEY31" s="452"/>
      <c r="XEZ31" s="452"/>
      <c r="XFA31" s="452"/>
      <c r="XFB31" s="452"/>
      <c r="XFC31" s="452"/>
      <c r="XFD31" s="452"/>
    </row>
    <row r="32" spans="1:16384" s="1" customFormat="1" ht="15" customHeight="1">
      <c r="A32" s="469">
        <v>11</v>
      </c>
      <c r="B32" s="470" t="s">
        <v>848</v>
      </c>
      <c r="C32" s="471" t="s">
        <v>858</v>
      </c>
      <c r="D32" s="492" t="s">
        <v>859</v>
      </c>
      <c r="E32" s="473">
        <v>4</v>
      </c>
      <c r="F32" s="472" t="s">
        <v>237</v>
      </c>
      <c r="G32" s="474"/>
      <c r="H32" s="354">
        <f>ROUND(E32*G32, 2)</f>
        <v>0</v>
      </c>
      <c r="J32" s="354">
        <f>ROUND(H32+I32,2)</f>
        <v>0</v>
      </c>
      <c r="K32" s="475">
        <v>2.3000000000000001E-4</v>
      </c>
      <c r="L32" s="496">
        <f>ROUND(K32*E32,5)</f>
        <v>9.2000000000000003E-4</v>
      </c>
      <c r="M32" s="327"/>
      <c r="N32" s="327"/>
      <c r="O32" s="472">
        <v>20</v>
      </c>
      <c r="P32" s="472" t="s">
        <v>169</v>
      </c>
      <c r="Q32" s="327"/>
      <c r="R32" s="327"/>
      <c r="S32" s="327"/>
      <c r="T32" s="327"/>
      <c r="U32" s="327"/>
      <c r="V32" s="476" t="s">
        <v>41</v>
      </c>
      <c r="W32" s="473">
        <v>0.19600000000000001</v>
      </c>
      <c r="X32" s="327"/>
      <c r="Y32" s="327"/>
      <c r="Z32" s="472" t="s">
        <v>200</v>
      </c>
      <c r="AA32" s="327"/>
      <c r="AB32" s="472" t="s">
        <v>22</v>
      </c>
    </row>
    <row r="33" spans="1:34" s="1" customFormat="1" ht="15" customHeight="1">
      <c r="A33" s="469">
        <v>12</v>
      </c>
      <c r="B33" s="470" t="s">
        <v>848</v>
      </c>
      <c r="C33" s="471" t="s">
        <v>860</v>
      </c>
      <c r="D33" s="492" t="s">
        <v>861</v>
      </c>
      <c r="E33" s="473">
        <v>4</v>
      </c>
      <c r="F33" s="472" t="s">
        <v>237</v>
      </c>
      <c r="G33" s="474"/>
      <c r="H33" s="354">
        <f>ROUND(E33*G33, 2)</f>
        <v>0</v>
      </c>
      <c r="J33" s="354">
        <f>ROUND(H33+I33,2)</f>
        <v>0</v>
      </c>
      <c r="K33" s="475">
        <v>1E-3</v>
      </c>
      <c r="L33" s="496">
        <f>ROUND(K33*E33,5)</f>
        <v>4.0000000000000001E-3</v>
      </c>
      <c r="M33" s="327"/>
      <c r="N33" s="327"/>
      <c r="O33" s="472">
        <v>20</v>
      </c>
      <c r="P33" s="472" t="s">
        <v>169</v>
      </c>
      <c r="Q33" s="327"/>
      <c r="R33" s="327"/>
      <c r="S33" s="327"/>
      <c r="T33" s="327"/>
      <c r="U33" s="327"/>
      <c r="V33" s="476" t="s">
        <v>41</v>
      </c>
      <c r="W33" s="473">
        <v>0.82399999999999995</v>
      </c>
      <c r="X33" s="327"/>
      <c r="Y33" s="327"/>
      <c r="Z33" s="472" t="s">
        <v>851</v>
      </c>
      <c r="AA33" s="327"/>
      <c r="AB33" s="472" t="s">
        <v>22</v>
      </c>
    </row>
    <row r="34" spans="1:34" s="1" customFormat="1" ht="15" customHeight="1">
      <c r="A34" s="527">
        <v>13</v>
      </c>
      <c r="B34" s="528" t="s">
        <v>848</v>
      </c>
      <c r="C34" s="529" t="s">
        <v>884</v>
      </c>
      <c r="D34" s="535" t="s">
        <v>885</v>
      </c>
      <c r="E34" s="531">
        <v>4</v>
      </c>
      <c r="F34" s="530" t="s">
        <v>237</v>
      </c>
      <c r="G34" s="532"/>
      <c r="H34" s="512">
        <f>ROUND(E34*G34, 2)</f>
        <v>0</v>
      </c>
      <c r="J34" s="512">
        <f>ROUND(H34+I34,2)</f>
        <v>0</v>
      </c>
      <c r="K34" s="533">
        <v>1E-3</v>
      </c>
      <c r="L34" s="533">
        <v>4.0000000000000001E-3</v>
      </c>
      <c r="M34" s="526"/>
      <c r="N34" s="526"/>
      <c r="O34" s="530">
        <v>20</v>
      </c>
      <c r="P34" s="530" t="s">
        <v>169</v>
      </c>
      <c r="Q34" s="526"/>
      <c r="R34" s="526"/>
      <c r="S34" s="526"/>
      <c r="T34" s="526"/>
      <c r="U34" s="526"/>
      <c r="V34" s="534" t="s">
        <v>41</v>
      </c>
      <c r="W34" s="531">
        <v>0.86399999999999999</v>
      </c>
      <c r="X34" s="526"/>
      <c r="Y34" s="526"/>
      <c r="Z34" s="530" t="s">
        <v>851</v>
      </c>
      <c r="AA34" s="526"/>
      <c r="AB34" s="530" t="s">
        <v>22</v>
      </c>
    </row>
    <row r="35" spans="1:34" s="14" customFormat="1" ht="15" customHeight="1">
      <c r="A35" s="194"/>
      <c r="B35" s="194"/>
      <c r="C35" s="194"/>
      <c r="D35" s="157" t="s">
        <v>862</v>
      </c>
      <c r="E35" s="494"/>
      <c r="F35" s="194"/>
      <c r="G35" s="194"/>
      <c r="H35" s="494">
        <f>SUM(H31:H34)</f>
        <v>0</v>
      </c>
      <c r="I35" s="690">
        <f t="shared" ref="I35:J35" si="4">SUM(I31:I34)</f>
        <v>0</v>
      </c>
      <c r="J35" s="690">
        <f t="shared" si="4"/>
        <v>0</v>
      </c>
      <c r="K35" s="194"/>
      <c r="L35" s="536">
        <f>SUM(L31:L34)</f>
        <v>1.498E-2</v>
      </c>
      <c r="M35" s="194"/>
      <c r="N35" s="537">
        <f>SUM(N32:N34)</f>
        <v>0</v>
      </c>
      <c r="O35" s="194"/>
      <c r="P35" s="194"/>
      <c r="Q35" s="194"/>
      <c r="R35" s="194"/>
      <c r="S35" s="194"/>
      <c r="T35" s="194"/>
      <c r="U35" s="194"/>
      <c r="V35" s="194"/>
      <c r="W35" s="495">
        <v>1.02</v>
      </c>
      <c r="X35" s="194"/>
      <c r="Y35" s="194"/>
      <c r="Z35" s="194"/>
      <c r="AA35" s="194"/>
      <c r="AB35" s="194"/>
    </row>
    <row r="36" spans="1:34" s="14" customFormat="1" ht="15" customHeight="1">
      <c r="A36" s="194"/>
      <c r="B36" s="493" t="s">
        <v>863</v>
      </c>
      <c r="C36" s="194"/>
      <c r="D36" s="194"/>
      <c r="E36" s="194"/>
      <c r="F36" s="194"/>
      <c r="G36" s="194"/>
      <c r="H36" s="194"/>
      <c r="I36" s="194"/>
      <c r="J36" s="194"/>
      <c r="K36" s="194"/>
      <c r="L36" s="498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</row>
    <row r="37" spans="1:34" s="1" customFormat="1" ht="15" customHeight="1">
      <c r="A37" s="666">
        <v>14</v>
      </c>
      <c r="B37" s="667" t="s">
        <v>848</v>
      </c>
      <c r="C37" s="668" t="s">
        <v>921</v>
      </c>
      <c r="D37" s="674" t="s">
        <v>922</v>
      </c>
      <c r="E37" s="670">
        <v>1</v>
      </c>
      <c r="F37" s="669" t="s">
        <v>681</v>
      </c>
      <c r="G37" s="671"/>
      <c r="H37" s="632">
        <f>ROUND(E37*G37, 2)</f>
        <v>0</v>
      </c>
      <c r="J37" s="632">
        <f>ROUND(H37+I37,2)</f>
        <v>0</v>
      </c>
      <c r="K37" s="672">
        <v>2.1000000000000001E-4</v>
      </c>
      <c r="L37" s="672">
        <v>2.1000000000000001E-4</v>
      </c>
      <c r="M37" s="665"/>
      <c r="N37" s="665"/>
      <c r="O37" s="669">
        <v>20</v>
      </c>
      <c r="P37" s="669" t="s">
        <v>169</v>
      </c>
      <c r="Q37" s="665"/>
      <c r="R37" s="665"/>
      <c r="S37" s="665"/>
      <c r="T37" s="665"/>
      <c r="U37" s="665"/>
      <c r="V37" s="673" t="s">
        <v>41</v>
      </c>
      <c r="W37" s="670">
        <v>1.212</v>
      </c>
      <c r="X37" s="665"/>
      <c r="Y37" s="665"/>
      <c r="Z37" s="669" t="s">
        <v>851</v>
      </c>
      <c r="AA37" s="665"/>
      <c r="AB37" s="669" t="s">
        <v>20</v>
      </c>
      <c r="AC37" s="665"/>
      <c r="AD37" s="665"/>
      <c r="AE37" s="665"/>
      <c r="AF37" s="665"/>
      <c r="AG37" s="665"/>
      <c r="AH37" s="665"/>
    </row>
    <row r="38" spans="1:34" s="1" customFormat="1" ht="15" customHeight="1">
      <c r="A38" s="666">
        <v>15</v>
      </c>
      <c r="B38" s="667" t="s">
        <v>236</v>
      </c>
      <c r="C38" s="668" t="s">
        <v>923</v>
      </c>
      <c r="D38" s="674" t="s">
        <v>924</v>
      </c>
      <c r="E38" s="670">
        <v>1</v>
      </c>
      <c r="F38" s="669" t="s">
        <v>237</v>
      </c>
      <c r="G38" s="671"/>
      <c r="H38" s="665"/>
      <c r="I38" s="632">
        <f>ROUND(G38*E38,2)</f>
        <v>0</v>
      </c>
      <c r="J38" s="632">
        <f t="shared" ref="J38" si="5">ROUND(H38+I38,2)</f>
        <v>0</v>
      </c>
      <c r="K38" s="665"/>
      <c r="L38" s="665"/>
      <c r="M38" s="665"/>
      <c r="N38" s="665"/>
      <c r="O38" s="669">
        <v>20</v>
      </c>
      <c r="P38" s="669" t="s">
        <v>169</v>
      </c>
      <c r="Q38" s="665"/>
      <c r="R38" s="665"/>
      <c r="S38" s="665"/>
      <c r="T38" s="665"/>
      <c r="U38" s="665"/>
      <c r="V38" s="673" t="s">
        <v>31</v>
      </c>
      <c r="W38" s="665"/>
      <c r="X38" s="665"/>
      <c r="Y38" s="665"/>
      <c r="Z38" s="669" t="s">
        <v>200</v>
      </c>
      <c r="AA38" s="668" t="s">
        <v>925</v>
      </c>
      <c r="AB38" s="669">
        <v>2</v>
      </c>
      <c r="AC38" s="665"/>
      <c r="AD38" s="665"/>
      <c r="AE38" s="665"/>
      <c r="AF38" s="665"/>
      <c r="AG38" s="665"/>
      <c r="AH38" s="665"/>
    </row>
    <row r="39" spans="1:34" s="14" customFormat="1" ht="15" customHeight="1">
      <c r="A39" s="194"/>
      <c r="B39" s="194"/>
      <c r="C39" s="194"/>
      <c r="D39" s="157" t="s">
        <v>864</v>
      </c>
      <c r="E39" s="494"/>
      <c r="F39" s="194"/>
      <c r="G39" s="194"/>
      <c r="H39" s="494">
        <f>SUM(H37:H38)</f>
        <v>0</v>
      </c>
      <c r="I39" s="675">
        <f>SUM(I37:I38)</f>
        <v>0</v>
      </c>
      <c r="J39" s="675">
        <f>SUM(J37:J38)</f>
        <v>0</v>
      </c>
      <c r="K39" s="194"/>
      <c r="L39" s="676">
        <f>SUM(L37:L38)</f>
        <v>2.1000000000000001E-4</v>
      </c>
      <c r="M39" s="194"/>
      <c r="N39" s="677">
        <f>SUM(N37:N38)</f>
        <v>0</v>
      </c>
      <c r="O39" s="194"/>
      <c r="P39" s="194"/>
      <c r="Q39" s="194"/>
      <c r="R39" s="194"/>
      <c r="S39" s="194"/>
      <c r="T39" s="194"/>
      <c r="U39" s="194"/>
      <c r="V39" s="194"/>
      <c r="W39" s="495">
        <v>3.0880000000000001</v>
      </c>
      <c r="X39" s="194"/>
      <c r="Y39" s="194"/>
      <c r="Z39" s="194"/>
      <c r="AA39" s="194"/>
      <c r="AB39" s="194"/>
    </row>
    <row r="40" spans="1:34" s="14" customFormat="1" ht="15" customHeight="1">
      <c r="A40" s="194"/>
      <c r="B40" s="493" t="s">
        <v>865</v>
      </c>
      <c r="C40" s="194"/>
      <c r="D40" s="194"/>
      <c r="E40" s="194"/>
      <c r="F40" s="194"/>
      <c r="G40" s="194"/>
      <c r="H40" s="194"/>
      <c r="I40" s="194"/>
      <c r="J40" s="194"/>
      <c r="K40" s="194"/>
      <c r="L40" s="498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4"/>
      <c r="AA40" s="194"/>
      <c r="AB40" s="194"/>
    </row>
    <row r="41" spans="1:34" s="1" customFormat="1" ht="15" customHeight="1">
      <c r="A41" s="469">
        <v>16</v>
      </c>
      <c r="B41" s="470" t="s">
        <v>866</v>
      </c>
      <c r="C41" s="471" t="s">
        <v>867</v>
      </c>
      <c r="D41" s="492" t="s">
        <v>868</v>
      </c>
      <c r="E41" s="473">
        <v>1</v>
      </c>
      <c r="F41" s="472" t="s">
        <v>237</v>
      </c>
      <c r="G41" s="474"/>
      <c r="H41" s="354">
        <f>ROUND(E41*G41, 2)</f>
        <v>0</v>
      </c>
      <c r="J41" s="354">
        <f>ROUND(H41+I41,2)</f>
        <v>0</v>
      </c>
      <c r="K41" s="327"/>
      <c r="L41" s="497"/>
      <c r="M41" s="327"/>
      <c r="N41" s="327"/>
      <c r="O41" s="472">
        <v>20</v>
      </c>
      <c r="P41" s="472" t="s">
        <v>169</v>
      </c>
      <c r="Q41" s="327"/>
      <c r="R41" s="327"/>
      <c r="S41" s="327"/>
      <c r="T41" s="327"/>
      <c r="U41" s="327"/>
      <c r="V41" s="476" t="s">
        <v>41</v>
      </c>
      <c r="W41" s="473">
        <v>1.006</v>
      </c>
      <c r="X41" s="327"/>
      <c r="Y41" s="327"/>
      <c r="Z41" s="472" t="s">
        <v>200</v>
      </c>
      <c r="AA41" s="327"/>
      <c r="AB41" s="472" t="s">
        <v>20</v>
      </c>
    </row>
    <row r="42" spans="1:34" s="1" customFormat="1" ht="15" customHeight="1" outlineLevel="1">
      <c r="A42" s="327"/>
      <c r="B42" s="327"/>
      <c r="C42" s="327"/>
      <c r="D42" s="492" t="s">
        <v>352</v>
      </c>
      <c r="E42" s="327"/>
      <c r="F42" s="327"/>
      <c r="G42" s="327"/>
      <c r="H42" s="327"/>
      <c r="I42" s="327"/>
      <c r="J42" s="327"/>
      <c r="K42" s="327"/>
      <c r="L42" s="497"/>
      <c r="M42" s="327"/>
      <c r="N42" s="327"/>
      <c r="O42" s="327"/>
      <c r="P42" s="327"/>
      <c r="Q42" s="327"/>
      <c r="R42" s="327"/>
      <c r="S42" s="327"/>
      <c r="T42" s="327"/>
      <c r="U42" s="327"/>
      <c r="V42" s="476" t="s">
        <v>171</v>
      </c>
      <c r="W42" s="327"/>
      <c r="X42" s="327"/>
      <c r="Y42" s="327"/>
      <c r="Z42" s="327"/>
      <c r="AA42" s="327"/>
      <c r="AB42" s="327"/>
    </row>
    <row r="43" spans="1:34" s="1" customFormat="1" ht="15" customHeight="1">
      <c r="A43" s="469">
        <v>17</v>
      </c>
      <c r="B43" s="470" t="s">
        <v>236</v>
      </c>
      <c r="C43" s="471" t="s">
        <v>869</v>
      </c>
      <c r="D43" s="492" t="s">
        <v>920</v>
      </c>
      <c r="E43" s="473">
        <v>1</v>
      </c>
      <c r="F43" s="472" t="s">
        <v>237</v>
      </c>
      <c r="G43" s="474"/>
      <c r="H43" s="327"/>
      <c r="I43" s="354">
        <f>ROUND(G43*E43,2)</f>
        <v>0</v>
      </c>
      <c r="J43" s="354">
        <f t="shared" ref="J43" si="6">ROUND(H43+I43,2)</f>
        <v>0</v>
      </c>
      <c r="K43" s="475">
        <v>0.22800000000000001</v>
      </c>
      <c r="L43" s="496">
        <f>ROUND(K43*E43,5)</f>
        <v>0.22800000000000001</v>
      </c>
      <c r="M43" s="327"/>
      <c r="N43" s="327"/>
      <c r="O43" s="472">
        <v>20</v>
      </c>
      <c r="P43" s="472" t="s">
        <v>169</v>
      </c>
      <c r="Q43" s="327"/>
      <c r="R43" s="327"/>
      <c r="S43" s="327"/>
      <c r="T43" s="327"/>
      <c r="U43" s="327"/>
      <c r="V43" s="476" t="s">
        <v>31</v>
      </c>
      <c r="W43" s="327"/>
      <c r="X43" s="327"/>
      <c r="Y43" s="327"/>
      <c r="Z43" s="472" t="s">
        <v>870</v>
      </c>
      <c r="AA43" s="471" t="s">
        <v>169</v>
      </c>
      <c r="AB43" s="472">
        <v>2</v>
      </c>
    </row>
    <row r="44" spans="1:34" s="1" customFormat="1" ht="15" customHeight="1">
      <c r="A44" s="469"/>
      <c r="B44" s="470"/>
      <c r="C44" s="471"/>
      <c r="D44" s="492"/>
      <c r="E44" s="473"/>
      <c r="F44" s="472"/>
      <c r="G44" s="474"/>
      <c r="H44" s="354"/>
      <c r="J44" s="354"/>
      <c r="K44" s="475"/>
      <c r="L44" s="496"/>
      <c r="M44" s="327"/>
      <c r="N44" s="327"/>
      <c r="O44" s="472"/>
      <c r="P44" s="472"/>
      <c r="Q44" s="327"/>
      <c r="R44" s="327"/>
      <c r="S44" s="327"/>
      <c r="T44" s="327"/>
      <c r="U44" s="327"/>
      <c r="V44" s="476"/>
      <c r="W44" s="473"/>
      <c r="X44" s="327"/>
      <c r="Y44" s="327"/>
      <c r="Z44" s="472"/>
      <c r="AA44" s="327"/>
      <c r="AB44" s="472"/>
    </row>
    <row r="45" spans="1:34" s="14" customFormat="1" ht="15" customHeight="1">
      <c r="A45" s="194"/>
      <c r="B45" s="194"/>
      <c r="C45" s="194"/>
      <c r="D45" s="157" t="s">
        <v>871</v>
      </c>
      <c r="E45" s="494"/>
      <c r="F45" s="194"/>
      <c r="G45" s="194"/>
      <c r="H45" s="494">
        <f>SUM(H41:H44)</f>
        <v>0</v>
      </c>
      <c r="I45" s="494">
        <f>SUM(I41:I44)</f>
        <v>0</v>
      </c>
      <c r="J45" s="494">
        <f>SUM(J41:J44)</f>
        <v>0</v>
      </c>
      <c r="K45" s="194"/>
      <c r="L45" s="536">
        <f>SUM(L41:L44)</f>
        <v>0.22800000000000001</v>
      </c>
      <c r="M45" s="194"/>
      <c r="N45" s="495">
        <f>SUM(N41:N44)</f>
        <v>0</v>
      </c>
      <c r="O45" s="194"/>
      <c r="P45" s="194"/>
      <c r="Q45" s="194"/>
      <c r="R45" s="194"/>
      <c r="S45" s="194"/>
      <c r="T45" s="194"/>
      <c r="U45" s="194"/>
      <c r="V45" s="194"/>
      <c r="W45" s="495">
        <v>4.266</v>
      </c>
      <c r="X45" s="194"/>
      <c r="Y45" s="194"/>
      <c r="Z45" s="194"/>
      <c r="AA45" s="194"/>
      <c r="AB45" s="194"/>
    </row>
    <row r="46" spans="1:34" s="14" customFormat="1" ht="15" customHeight="1">
      <c r="A46" s="194"/>
      <c r="B46" s="493" t="s">
        <v>700</v>
      </c>
      <c r="C46" s="194"/>
      <c r="D46" s="194"/>
      <c r="E46" s="194"/>
      <c r="F46" s="194"/>
      <c r="G46" s="194"/>
      <c r="H46" s="194"/>
      <c r="I46" s="194"/>
      <c r="J46" s="194"/>
      <c r="K46" s="194"/>
      <c r="L46" s="498"/>
      <c r="M46" s="194"/>
      <c r="N46" s="194"/>
      <c r="O46" s="194"/>
      <c r="P46" s="194"/>
      <c r="Q46" s="194"/>
      <c r="R46" s="194"/>
      <c r="S46" s="194"/>
      <c r="T46" s="194"/>
      <c r="U46" s="194"/>
      <c r="V46" s="194"/>
      <c r="W46" s="194"/>
      <c r="X46" s="194"/>
      <c r="Y46" s="194"/>
      <c r="Z46" s="194"/>
      <c r="AA46" s="194"/>
      <c r="AB46" s="194"/>
    </row>
    <row r="47" spans="1:34" s="1" customFormat="1" ht="15" customHeight="1">
      <c r="A47" s="469">
        <v>18</v>
      </c>
      <c r="B47" s="470" t="s">
        <v>701</v>
      </c>
      <c r="C47" s="471" t="s">
        <v>702</v>
      </c>
      <c r="D47" s="492" t="s">
        <v>703</v>
      </c>
      <c r="E47" s="473">
        <v>15</v>
      </c>
      <c r="F47" s="472" t="s">
        <v>658</v>
      </c>
      <c r="G47" s="474"/>
      <c r="H47" s="354">
        <f>ROUND(E47*G47, 2)</f>
        <v>0</v>
      </c>
      <c r="J47" s="354">
        <f>ROUND(H47+I47,2)</f>
        <v>0</v>
      </c>
      <c r="K47" s="327"/>
      <c r="L47" s="497"/>
      <c r="M47" s="327"/>
      <c r="N47" s="327"/>
      <c r="O47" s="472">
        <v>20</v>
      </c>
      <c r="P47" s="472" t="s">
        <v>169</v>
      </c>
      <c r="Q47" s="327"/>
      <c r="R47" s="327"/>
      <c r="S47" s="327"/>
      <c r="T47" s="327"/>
      <c r="U47" s="327"/>
      <c r="V47" s="476" t="s">
        <v>41</v>
      </c>
      <c r="W47" s="473">
        <v>15</v>
      </c>
      <c r="X47" s="327"/>
      <c r="Y47" s="327"/>
      <c r="Z47" s="472" t="s">
        <v>704</v>
      </c>
      <c r="AA47" s="327"/>
      <c r="AB47" s="472" t="s">
        <v>20</v>
      </c>
    </row>
    <row r="48" spans="1:34" s="1" customFormat="1" ht="15" customHeight="1" outlineLevel="1">
      <c r="A48" s="327"/>
      <c r="B48" s="327"/>
      <c r="C48" s="327"/>
      <c r="D48" s="492" t="s">
        <v>872</v>
      </c>
      <c r="E48" s="327"/>
      <c r="F48" s="327"/>
      <c r="G48" s="327"/>
      <c r="H48" s="327"/>
      <c r="I48" s="327"/>
      <c r="J48" s="327"/>
      <c r="K48" s="327"/>
      <c r="L48" s="497"/>
      <c r="M48" s="327"/>
      <c r="N48" s="327"/>
      <c r="O48" s="327"/>
      <c r="P48" s="327"/>
      <c r="Q48" s="327"/>
      <c r="R48" s="327"/>
      <c r="S48" s="327"/>
      <c r="T48" s="327"/>
      <c r="U48" s="327"/>
      <c r="V48" s="476" t="s">
        <v>171</v>
      </c>
      <c r="W48" s="327"/>
      <c r="X48" s="327"/>
      <c r="Y48" s="327"/>
      <c r="Z48" s="327"/>
      <c r="AA48" s="327"/>
      <c r="AB48" s="327"/>
    </row>
    <row r="49" spans="1:34" s="1" customFormat="1" ht="15" customHeight="1">
      <c r="A49" s="469">
        <v>19</v>
      </c>
      <c r="B49" s="470" t="s">
        <v>701</v>
      </c>
      <c r="C49" s="471" t="s">
        <v>873</v>
      </c>
      <c r="D49" s="492" t="s">
        <v>874</v>
      </c>
      <c r="E49" s="473">
        <v>72</v>
      </c>
      <c r="F49" s="472" t="s">
        <v>658</v>
      </c>
      <c r="G49" s="474"/>
      <c r="H49" s="354">
        <f>ROUND(E49*G49, 2)</f>
        <v>0</v>
      </c>
      <c r="J49" s="354">
        <f>ROUND(H49+I49,2)</f>
        <v>0</v>
      </c>
      <c r="K49" s="327"/>
      <c r="L49" s="497"/>
      <c r="M49" s="327"/>
      <c r="N49" s="327"/>
      <c r="O49" s="472">
        <v>20</v>
      </c>
      <c r="P49" s="472" t="s">
        <v>169</v>
      </c>
      <c r="Q49" s="327"/>
      <c r="R49" s="327"/>
      <c r="S49" s="327"/>
      <c r="T49" s="327"/>
      <c r="U49" s="327"/>
      <c r="V49" s="476" t="s">
        <v>41</v>
      </c>
      <c r="W49" s="473">
        <v>72</v>
      </c>
      <c r="X49" s="327"/>
      <c r="Y49" s="327"/>
      <c r="Z49" s="472" t="s">
        <v>704</v>
      </c>
      <c r="AA49" s="327"/>
      <c r="AB49" s="472" t="s">
        <v>20</v>
      </c>
    </row>
    <row r="50" spans="1:34" s="1" customFormat="1" ht="15" customHeight="1" outlineLevel="1">
      <c r="A50" s="327"/>
      <c r="B50" s="327"/>
      <c r="C50" s="327"/>
      <c r="D50" s="492" t="s">
        <v>875</v>
      </c>
      <c r="E50" s="327"/>
      <c r="F50" s="327"/>
      <c r="G50" s="327"/>
      <c r="H50" s="327"/>
      <c r="I50" s="327"/>
      <c r="J50" s="327"/>
      <c r="K50" s="327"/>
      <c r="L50" s="497"/>
      <c r="M50" s="327"/>
      <c r="N50" s="327"/>
      <c r="O50" s="327"/>
      <c r="P50" s="327"/>
      <c r="Q50" s="327"/>
      <c r="R50" s="327"/>
      <c r="S50" s="327"/>
      <c r="T50" s="327"/>
      <c r="U50" s="327"/>
      <c r="V50" s="476" t="s">
        <v>171</v>
      </c>
      <c r="W50" s="327"/>
      <c r="X50" s="327"/>
      <c r="Y50" s="327"/>
      <c r="Z50" s="327"/>
      <c r="AA50" s="327"/>
      <c r="AB50" s="327"/>
    </row>
    <row r="51" spans="1:34" s="1" customFormat="1" ht="15" customHeight="1" outlineLevel="1">
      <c r="A51" s="542">
        <v>20</v>
      </c>
      <c r="B51" s="543" t="s">
        <v>236</v>
      </c>
      <c r="C51" s="544" t="s">
        <v>886</v>
      </c>
      <c r="D51" s="549" t="s">
        <v>887</v>
      </c>
      <c r="E51" s="546">
        <v>20</v>
      </c>
      <c r="F51" s="545" t="s">
        <v>238</v>
      </c>
      <c r="G51" s="547"/>
      <c r="H51" s="541"/>
      <c r="I51" s="547">
        <f>ROUND(G51*E51,2)</f>
        <v>0</v>
      </c>
      <c r="J51" s="512">
        <f>ROUND(H51+I51,2)</f>
        <v>0</v>
      </c>
      <c r="K51" s="541"/>
      <c r="L51" s="541"/>
      <c r="M51" s="541"/>
      <c r="N51" s="541"/>
      <c r="O51" s="545">
        <v>20</v>
      </c>
      <c r="P51" s="545" t="s">
        <v>169</v>
      </c>
      <c r="Q51" s="541"/>
      <c r="R51" s="541"/>
      <c r="S51" s="541"/>
      <c r="T51" s="541"/>
      <c r="U51" s="541"/>
      <c r="V51" s="548" t="s">
        <v>31</v>
      </c>
      <c r="W51" s="541"/>
      <c r="X51" s="541"/>
      <c r="Y51" s="541"/>
      <c r="Z51" s="545" t="s">
        <v>888</v>
      </c>
      <c r="AA51" s="544" t="s">
        <v>889</v>
      </c>
      <c r="AB51" s="545">
        <v>2</v>
      </c>
    </row>
    <row r="52" spans="1:34" s="14" customFormat="1" ht="15" customHeight="1">
      <c r="A52" s="194"/>
      <c r="B52" s="194"/>
      <c r="C52" s="194"/>
      <c r="D52" s="157" t="s">
        <v>706</v>
      </c>
      <c r="E52" s="494"/>
      <c r="F52" s="194"/>
      <c r="G52" s="194"/>
      <c r="H52" s="494">
        <f>SUM(H47:H51)</f>
        <v>0</v>
      </c>
      <c r="I52" s="551">
        <f>SUM(I47:I51)</f>
        <v>0</v>
      </c>
      <c r="J52" s="551">
        <f>SUM(J47:J51)</f>
        <v>0</v>
      </c>
      <c r="K52" s="194"/>
      <c r="L52" s="536"/>
      <c r="M52" s="194"/>
      <c r="N52" s="494"/>
      <c r="O52" s="194"/>
      <c r="P52" s="194"/>
      <c r="Q52" s="194"/>
      <c r="R52" s="194"/>
      <c r="S52" s="194"/>
      <c r="T52" s="194"/>
      <c r="U52" s="194"/>
      <c r="V52" s="194"/>
      <c r="W52" s="495">
        <v>87</v>
      </c>
      <c r="X52" s="194"/>
      <c r="Y52" s="194"/>
      <c r="Z52" s="194"/>
      <c r="AA52" s="194"/>
      <c r="AB52" s="194"/>
    </row>
    <row r="53" spans="1:34" s="10" customFormat="1" ht="15" customHeight="1">
      <c r="A53" s="19"/>
      <c r="B53" s="19"/>
      <c r="C53" s="19"/>
      <c r="D53" s="198" t="s">
        <v>480</v>
      </c>
      <c r="E53" s="195"/>
      <c r="F53" s="19"/>
      <c r="G53" s="19"/>
      <c r="H53" s="195">
        <f>SUM(H52+H45+H39+H35+H29+H27)</f>
        <v>0</v>
      </c>
      <c r="I53" s="195">
        <f>SUM(I52+I45+I39+I35+I29+I27)</f>
        <v>0</v>
      </c>
      <c r="J53" s="195">
        <f>SUM(J52+J45+J39+J35+J29+J27)</f>
        <v>0</v>
      </c>
      <c r="K53" s="19"/>
      <c r="L53" s="196">
        <f>SUM(L52+L45+L39+L35+L29+L27)</f>
        <v>0.31279000000000001</v>
      </c>
      <c r="M53" s="19"/>
      <c r="N53" s="197">
        <f>SUM(N52+N45+N39+N35+N29+N27)</f>
        <v>0</v>
      </c>
      <c r="O53" s="19"/>
      <c r="P53" s="19"/>
      <c r="Q53" s="19"/>
      <c r="R53" s="19"/>
      <c r="S53" s="19"/>
      <c r="T53" s="19"/>
      <c r="U53" s="19"/>
      <c r="V53" s="19"/>
      <c r="W53" s="197">
        <v>103.559</v>
      </c>
      <c r="X53" s="19"/>
      <c r="Y53" s="19"/>
      <c r="Z53" s="19"/>
      <c r="AA53" s="19"/>
      <c r="AB53" s="19"/>
    </row>
    <row r="54" spans="1:34" s="10" customFormat="1" ht="13.5">
      <c r="A54" s="19"/>
      <c r="B54" s="20" t="s">
        <v>628</v>
      </c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</row>
    <row r="55" spans="1:34" s="14" customFormat="1" ht="12.75">
      <c r="A55" s="194"/>
      <c r="B55" s="689" t="s">
        <v>629</v>
      </c>
      <c r="C55" s="194"/>
      <c r="D55" s="194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194"/>
      <c r="P55" s="194"/>
      <c r="Q55" s="194"/>
      <c r="R55" s="194"/>
      <c r="S55" s="194"/>
      <c r="T55" s="194"/>
      <c r="U55" s="194"/>
      <c r="V55" s="194"/>
      <c r="W55" s="194"/>
      <c r="X55" s="194"/>
      <c r="Y55" s="194"/>
      <c r="Z55" s="194"/>
      <c r="AA55" s="194"/>
      <c r="AB55" s="194"/>
      <c r="AC55" s="194"/>
      <c r="AD55" s="194"/>
      <c r="AE55" s="194"/>
      <c r="AF55" s="194"/>
      <c r="AG55" s="194"/>
      <c r="AH55" s="194"/>
    </row>
    <row r="56" spans="1:34" s="616" customFormat="1" ht="15" customHeight="1">
      <c r="A56" s="613">
        <v>21</v>
      </c>
      <c r="B56" s="613">
        <v>921</v>
      </c>
      <c r="C56" s="613">
        <v>2199990005</v>
      </c>
      <c r="D56" s="614" t="s">
        <v>941</v>
      </c>
      <c r="E56" s="835">
        <v>2</v>
      </c>
      <c r="F56" s="836" t="s">
        <v>658</v>
      </c>
      <c r="G56" s="837"/>
      <c r="H56" s="641">
        <f>ROUND(E56*G56, 2)</f>
        <v>0</v>
      </c>
      <c r="J56" s="641">
        <f>ROUND(H56+I56,2)</f>
        <v>0</v>
      </c>
      <c r="K56" s="613"/>
      <c r="L56" s="838"/>
      <c r="M56" s="613"/>
      <c r="N56" s="613"/>
      <c r="O56" s="836">
        <v>20</v>
      </c>
      <c r="P56" s="613"/>
      <c r="Q56" s="613"/>
      <c r="R56" s="613"/>
      <c r="S56" s="613"/>
      <c r="T56" s="613"/>
      <c r="U56" s="613"/>
      <c r="V56" s="613"/>
      <c r="W56" s="835"/>
      <c r="X56" s="613"/>
      <c r="Y56" s="613"/>
      <c r="Z56" s="613"/>
      <c r="AA56" s="613"/>
      <c r="AB56" s="613"/>
    </row>
    <row r="57" spans="1:34" s="436" customFormat="1" ht="28.5" customHeight="1">
      <c r="A57" s="845">
        <v>22</v>
      </c>
      <c r="B57" s="845" t="s">
        <v>236</v>
      </c>
      <c r="C57" s="845" t="s">
        <v>942</v>
      </c>
      <c r="D57" s="688" t="s">
        <v>943</v>
      </c>
      <c r="E57" s="849">
        <v>1</v>
      </c>
      <c r="F57" s="845" t="s">
        <v>237</v>
      </c>
      <c r="G57" s="850"/>
      <c r="H57" s="846"/>
      <c r="I57" s="685">
        <f>ROUND(G57*E57,2)</f>
        <v>0</v>
      </c>
      <c r="J57" s="632">
        <f>ROUND(H57+I57,2)</f>
        <v>0</v>
      </c>
      <c r="K57" s="845"/>
      <c r="L57" s="847"/>
      <c r="M57" s="845"/>
      <c r="N57" s="848"/>
      <c r="O57" s="845">
        <v>20</v>
      </c>
      <c r="P57" s="845"/>
      <c r="Q57" s="845"/>
      <c r="R57" s="845"/>
      <c r="S57" s="845"/>
      <c r="T57" s="845"/>
      <c r="U57" s="845"/>
      <c r="V57" s="845"/>
      <c r="W57" s="848"/>
      <c r="X57" s="845"/>
      <c r="Y57" s="845"/>
      <c r="Z57" s="845"/>
      <c r="AA57" s="845"/>
      <c r="AB57" s="845"/>
    </row>
    <row r="58" spans="1:34" s="616" customFormat="1" ht="15" customHeight="1">
      <c r="A58" s="613">
        <v>23</v>
      </c>
      <c r="B58" s="613" t="s">
        <v>236</v>
      </c>
      <c r="C58" s="613"/>
      <c r="D58" s="851" t="s">
        <v>944</v>
      </c>
      <c r="E58" s="849">
        <v>1</v>
      </c>
      <c r="F58" s="845" t="s">
        <v>237</v>
      </c>
      <c r="G58" s="850"/>
      <c r="H58" s="846"/>
      <c r="I58" s="685">
        <f>ROUND(G58*E58,2)</f>
        <v>0</v>
      </c>
      <c r="J58" s="632">
        <f>ROUND(H58+I58,2)</f>
        <v>0</v>
      </c>
      <c r="K58" s="845"/>
      <c r="L58" s="847"/>
      <c r="M58" s="845"/>
      <c r="N58" s="848"/>
      <c r="O58" s="845">
        <v>20</v>
      </c>
      <c r="P58" s="613"/>
      <c r="Q58" s="613"/>
      <c r="R58" s="613"/>
      <c r="S58" s="613"/>
      <c r="T58" s="613"/>
      <c r="U58" s="613"/>
      <c r="V58" s="613"/>
      <c r="W58" s="835"/>
      <c r="X58" s="613"/>
      <c r="Y58" s="613"/>
      <c r="Z58" s="613"/>
      <c r="AA58" s="613"/>
      <c r="AB58" s="613"/>
    </row>
    <row r="59" spans="1:34" s="844" customFormat="1" ht="15" customHeight="1">
      <c r="A59" s="839"/>
      <c r="B59" s="839"/>
      <c r="C59" s="839"/>
      <c r="D59" s="552" t="s">
        <v>629</v>
      </c>
      <c r="E59" s="841"/>
      <c r="F59" s="839"/>
      <c r="G59" s="839"/>
      <c r="H59" s="841">
        <f>SUM(H56:H58)</f>
        <v>0</v>
      </c>
      <c r="I59" s="841">
        <f>SUM(I56:I58)</f>
        <v>0</v>
      </c>
      <c r="J59" s="841">
        <f>SUM(J56:J58)</f>
        <v>0</v>
      </c>
      <c r="K59" s="839"/>
      <c r="L59" s="842"/>
      <c r="M59" s="839"/>
      <c r="N59" s="843"/>
      <c r="O59" s="839"/>
      <c r="P59" s="839"/>
      <c r="Q59" s="839"/>
      <c r="R59" s="839"/>
      <c r="S59" s="839"/>
      <c r="T59" s="839"/>
      <c r="U59" s="839"/>
      <c r="V59" s="839"/>
      <c r="W59" s="843"/>
      <c r="X59" s="839"/>
      <c r="Y59" s="839"/>
      <c r="Z59" s="839"/>
      <c r="AA59" s="839"/>
      <c r="AB59" s="839"/>
    </row>
    <row r="60" spans="1:34" s="844" customFormat="1" ht="15" customHeight="1">
      <c r="A60" s="839"/>
      <c r="B60" s="839"/>
      <c r="C60" s="839"/>
      <c r="D60" s="840" t="s">
        <v>628</v>
      </c>
      <c r="E60" s="841"/>
      <c r="F60" s="839"/>
      <c r="G60" s="839"/>
      <c r="H60" s="841">
        <f>SUM(H59)</f>
        <v>0</v>
      </c>
      <c r="I60" s="841">
        <f t="shared" ref="I60:J60" si="7">SUM(I59)</f>
        <v>0</v>
      </c>
      <c r="J60" s="841">
        <f t="shared" si="7"/>
        <v>0</v>
      </c>
      <c r="K60" s="839"/>
      <c r="L60" s="842"/>
      <c r="M60" s="839"/>
      <c r="N60" s="843"/>
      <c r="O60" s="839"/>
      <c r="P60" s="839"/>
      <c r="Q60" s="839"/>
      <c r="R60" s="839"/>
      <c r="S60" s="839"/>
      <c r="T60" s="839"/>
      <c r="U60" s="839"/>
      <c r="V60" s="839"/>
      <c r="W60" s="843"/>
      <c r="X60" s="839"/>
      <c r="Y60" s="839"/>
      <c r="Z60" s="839"/>
      <c r="AA60" s="839"/>
      <c r="AB60" s="839"/>
    </row>
    <row r="61" spans="1:34" s="16" customFormat="1" ht="15" customHeight="1">
      <c r="A61" s="193"/>
      <c r="B61" s="193"/>
      <c r="C61" s="193"/>
      <c r="D61" s="199" t="s">
        <v>481</v>
      </c>
      <c r="E61" s="200"/>
      <c r="F61" s="193"/>
      <c r="G61" s="193"/>
      <c r="H61" s="200">
        <f>SUM(H20+H60+H53)</f>
        <v>0</v>
      </c>
      <c r="I61" s="200">
        <f>SUM(I20+I60+I53)</f>
        <v>0</v>
      </c>
      <c r="J61" s="200">
        <f>SUM(J20+J60+J53)</f>
        <v>0</v>
      </c>
      <c r="K61" s="193"/>
      <c r="L61" s="238">
        <f>SUM(L20+L60+L53)</f>
        <v>0.31279000000000001</v>
      </c>
      <c r="M61" s="193"/>
      <c r="N61" s="201">
        <f>SUM(N20+N60+N53)</f>
        <v>0</v>
      </c>
      <c r="O61" s="193"/>
      <c r="P61" s="193"/>
      <c r="Q61" s="193"/>
      <c r="R61" s="193"/>
      <c r="S61" s="193"/>
      <c r="T61" s="193"/>
      <c r="U61" s="193"/>
      <c r="V61" s="193"/>
      <c r="W61" s="201">
        <v>103.559</v>
      </c>
      <c r="X61" s="193"/>
      <c r="Y61" s="193"/>
      <c r="Z61" s="193"/>
      <c r="AA61" s="193"/>
      <c r="AB61" s="193"/>
    </row>
  </sheetData>
  <pageMargins left="0.51181102362204722" right="0.51181102362204722" top="0.51181102362204722" bottom="0.55118110236220474" header="0.31496062992125984" footer="0.23622047244094491"/>
  <pageSetup paperSize="9" orientation="landscape" r:id="rId1"/>
  <headerFooter>
    <oddFooter>Strana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D29"/>
  <sheetViews>
    <sheetView workbookViewId="0">
      <selection activeCell="E12" sqref="E12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80" t="s">
        <v>662</v>
      </c>
      <c r="C4" s="81"/>
      <c r="D4" s="81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'KL14'!K5</f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>
        <v>0</v>
      </c>
      <c r="E11" s="147">
        <v>0</v>
      </c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8.9999999999999993E-3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>
        <f>'P15'!H50</f>
        <v>0</v>
      </c>
      <c r="E12" s="149">
        <f>'P15'!I50</f>
        <v>0</v>
      </c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/>
      <c r="E13" s="149"/>
      <c r="F13" s="148"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AH51"/>
  <sheetViews>
    <sheetView workbookViewId="0">
      <pane ySplit="10" topLeftCell="A11" activePane="bottomLeft" state="frozen"/>
      <selection pane="bottomLeft" activeCell="L42" activeCellId="2" sqref="L36 L41 L42"/>
    </sheetView>
  </sheetViews>
  <sheetFormatPr defaultRowHeight="12.75" outlineLevelRow="1" outlineLevelCol="1"/>
  <cols>
    <col min="1" max="1" width="3.5703125" customWidth="1"/>
    <col min="2" max="2" width="3.140625" customWidth="1"/>
    <col min="4" max="4" width="45.7109375" customWidth="1"/>
    <col min="6" max="6" width="4.28515625" bestFit="1" customWidth="1"/>
    <col min="7" max="7" width="7.85546875" bestFit="1" customWidth="1"/>
    <col min="11" max="11" width="6" bestFit="1" customWidth="1"/>
    <col min="12" max="12" width="6.5703125" bestFit="1" customWidth="1"/>
    <col min="13" max="13" width="6" bestFit="1" customWidth="1"/>
    <col min="14" max="14" width="4.85546875" bestFit="1" customWidth="1"/>
    <col min="15" max="15" width="3.5703125" bestFit="1" customWidth="1" collapsed="1"/>
    <col min="16" max="32" width="0" hidden="1" customWidth="1" outlineLevel="1"/>
  </cols>
  <sheetData>
    <row r="1" spans="1:34" ht="13.5">
      <c r="A1" s="283" t="s">
        <v>957</v>
      </c>
      <c r="B1" s="284"/>
      <c r="C1" s="284"/>
      <c r="D1" s="284"/>
      <c r="E1" s="284"/>
      <c r="F1" s="284"/>
      <c r="G1" s="285"/>
      <c r="H1" s="284"/>
      <c r="I1" s="283" t="s">
        <v>108</v>
      </c>
      <c r="J1" s="285"/>
      <c r="K1" s="291"/>
      <c r="L1" s="284"/>
      <c r="M1" s="284"/>
      <c r="N1" s="284"/>
      <c r="O1" s="284"/>
      <c r="P1" s="284"/>
      <c r="Q1" s="286"/>
      <c r="R1" s="286"/>
      <c r="S1" s="286"/>
      <c r="T1" s="284"/>
      <c r="U1" s="284"/>
      <c r="V1" s="284"/>
      <c r="W1" s="284"/>
      <c r="X1" s="284"/>
      <c r="Y1" s="284"/>
      <c r="Z1" s="306" t="s">
        <v>109</v>
      </c>
      <c r="AA1" s="309" t="s">
        <v>110</v>
      </c>
      <c r="AB1" s="306" t="s">
        <v>111</v>
      </c>
      <c r="AC1" s="306" t="s">
        <v>112</v>
      </c>
      <c r="AD1" s="306" t="s">
        <v>113</v>
      </c>
      <c r="AE1" s="282"/>
      <c r="AF1" s="282"/>
      <c r="AG1" s="282"/>
      <c r="AH1" s="282"/>
    </row>
    <row r="2" spans="1:34" ht="13.5">
      <c r="A2" s="283" t="s">
        <v>114</v>
      </c>
      <c r="B2" s="284"/>
      <c r="C2" s="284"/>
      <c r="D2" s="284"/>
      <c r="E2" s="284"/>
      <c r="F2" s="284"/>
      <c r="G2" s="285"/>
      <c r="H2" s="287"/>
      <c r="I2" s="283" t="s">
        <v>115</v>
      </c>
      <c r="J2" s="285"/>
      <c r="K2" s="291"/>
      <c r="L2" s="284"/>
      <c r="M2" s="284"/>
      <c r="N2" s="284"/>
      <c r="O2" s="284"/>
      <c r="P2" s="284"/>
      <c r="Q2" s="286"/>
      <c r="R2" s="286"/>
      <c r="S2" s="286"/>
      <c r="T2" s="284"/>
      <c r="U2" s="284"/>
      <c r="V2" s="284"/>
      <c r="W2" s="284"/>
      <c r="X2" s="284"/>
      <c r="Y2" s="284"/>
      <c r="Z2" s="306" t="s">
        <v>116</v>
      </c>
      <c r="AA2" s="308" t="s">
        <v>117</v>
      </c>
      <c r="AB2" s="307" t="s">
        <v>118</v>
      </c>
      <c r="AC2" s="307"/>
      <c r="AD2" s="308"/>
      <c r="AE2" s="282"/>
      <c r="AF2" s="282"/>
      <c r="AG2" s="282"/>
      <c r="AH2" s="282"/>
    </row>
    <row r="3" spans="1:34" ht="13.5">
      <c r="A3" s="283" t="s">
        <v>955</v>
      </c>
      <c r="B3" s="284"/>
      <c r="C3" s="284"/>
      <c r="D3" s="284"/>
      <c r="E3" s="284"/>
      <c r="F3" s="284"/>
      <c r="G3" s="285"/>
      <c r="H3" s="284"/>
      <c r="I3" s="283" t="s">
        <v>970</v>
      </c>
      <c r="J3" s="285"/>
      <c r="K3" s="291"/>
      <c r="L3" s="284"/>
      <c r="M3" s="284"/>
      <c r="N3" s="284"/>
      <c r="O3" s="284"/>
      <c r="P3" s="284"/>
      <c r="Q3" s="286"/>
      <c r="R3" s="286"/>
      <c r="S3" s="286"/>
      <c r="T3" s="284"/>
      <c r="U3" s="284"/>
      <c r="V3" s="284"/>
      <c r="W3" s="284"/>
      <c r="X3" s="284"/>
      <c r="Y3" s="284"/>
      <c r="Z3" s="306" t="s">
        <v>119</v>
      </c>
      <c r="AA3" s="308" t="s">
        <v>120</v>
      </c>
      <c r="AB3" s="307" t="s">
        <v>118</v>
      </c>
      <c r="AC3" s="307" t="s">
        <v>121</v>
      </c>
      <c r="AD3" s="308" t="s">
        <v>122</v>
      </c>
      <c r="AE3" s="282"/>
      <c r="AF3" s="282"/>
      <c r="AG3" s="282"/>
      <c r="AH3" s="282"/>
    </row>
    <row r="4" spans="1:34" ht="13.5">
      <c r="A4" s="284"/>
      <c r="B4" s="284"/>
      <c r="C4" s="284"/>
      <c r="D4" s="284"/>
      <c r="E4" s="284"/>
      <c r="F4" s="284"/>
      <c r="G4" s="284"/>
      <c r="H4" s="284"/>
      <c r="I4" s="284"/>
      <c r="J4" s="284"/>
      <c r="K4" s="284"/>
      <c r="L4" s="284"/>
      <c r="M4" s="284"/>
      <c r="N4" s="284"/>
      <c r="O4" s="284"/>
      <c r="P4" s="284"/>
      <c r="Q4" s="286"/>
      <c r="R4" s="286"/>
      <c r="S4" s="286"/>
      <c r="T4" s="284"/>
      <c r="U4" s="284"/>
      <c r="V4" s="284"/>
      <c r="W4" s="284"/>
      <c r="X4" s="284"/>
      <c r="Y4" s="284"/>
      <c r="Z4" s="306" t="s">
        <v>123</v>
      </c>
      <c r="AA4" s="308" t="s">
        <v>124</v>
      </c>
      <c r="AB4" s="307" t="s">
        <v>118</v>
      </c>
      <c r="AC4" s="307"/>
      <c r="AD4" s="308"/>
      <c r="AE4" s="282"/>
      <c r="AF4" s="282"/>
      <c r="AG4" s="282"/>
      <c r="AH4" s="282"/>
    </row>
    <row r="5" spans="1:34" ht="13.5">
      <c r="A5" s="283" t="s">
        <v>96</v>
      </c>
      <c r="B5" s="284"/>
      <c r="C5" s="284"/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6"/>
      <c r="R5" s="286"/>
      <c r="S5" s="286"/>
      <c r="T5" s="284"/>
      <c r="U5" s="284"/>
      <c r="V5" s="284"/>
      <c r="W5" s="284"/>
      <c r="X5" s="284"/>
      <c r="Y5" s="284"/>
      <c r="Z5" s="306" t="s">
        <v>125</v>
      </c>
      <c r="AA5" s="308" t="s">
        <v>120</v>
      </c>
      <c r="AB5" s="307" t="s">
        <v>118</v>
      </c>
      <c r="AC5" s="307" t="s">
        <v>121</v>
      </c>
      <c r="AD5" s="308" t="s">
        <v>122</v>
      </c>
      <c r="AE5" s="282"/>
      <c r="AF5" s="282"/>
      <c r="AG5" s="282"/>
      <c r="AH5" s="282"/>
    </row>
    <row r="6" spans="1:34" ht="13.5">
      <c r="A6" s="283" t="s">
        <v>126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6"/>
      <c r="R6" s="286"/>
      <c r="S6" s="286"/>
      <c r="T6" s="284"/>
      <c r="U6" s="284"/>
      <c r="V6" s="284"/>
      <c r="W6" s="284"/>
      <c r="X6" s="284"/>
      <c r="Y6" s="284"/>
      <c r="Z6" s="284"/>
      <c r="AA6" s="287"/>
      <c r="AB6" s="284"/>
      <c r="AC6" s="282"/>
      <c r="AD6" s="282"/>
      <c r="AE6" s="282"/>
      <c r="AF6" s="282"/>
      <c r="AG6" s="282"/>
      <c r="AH6" s="282"/>
    </row>
    <row r="7" spans="1:34" ht="13.5">
      <c r="A7" s="283" t="s">
        <v>665</v>
      </c>
      <c r="B7" s="284"/>
      <c r="C7" s="284"/>
      <c r="D7" s="284"/>
      <c r="E7" s="284"/>
      <c r="F7" s="284"/>
      <c r="G7" s="284"/>
      <c r="H7" s="284"/>
      <c r="I7" s="284"/>
      <c r="J7" s="284"/>
      <c r="K7" s="284"/>
      <c r="L7" s="284"/>
      <c r="M7" s="284"/>
      <c r="N7" s="284"/>
      <c r="O7" s="284"/>
      <c r="P7" s="284"/>
      <c r="Q7" s="286"/>
      <c r="R7" s="286"/>
      <c r="S7" s="286"/>
      <c r="T7" s="284"/>
      <c r="U7" s="284"/>
      <c r="V7" s="284"/>
      <c r="W7" s="284"/>
      <c r="X7" s="284"/>
      <c r="Y7" s="284"/>
      <c r="Z7" s="284"/>
      <c r="AA7" s="287"/>
      <c r="AB7" s="284"/>
      <c r="AC7" s="282"/>
      <c r="AD7" s="282"/>
      <c r="AE7" s="282"/>
      <c r="AF7" s="282"/>
      <c r="AG7" s="282"/>
      <c r="AH7" s="282"/>
    </row>
    <row r="8" spans="1:34" ht="14.25" thickBot="1">
      <c r="A8" s="282"/>
      <c r="B8" s="288"/>
      <c r="C8" s="289"/>
      <c r="D8" s="290" t="s">
        <v>129</v>
      </c>
      <c r="E8" s="286"/>
      <c r="F8" s="284"/>
      <c r="G8" s="285"/>
      <c r="H8" s="285"/>
      <c r="I8" s="285"/>
      <c r="J8" s="285"/>
      <c r="K8" s="291"/>
      <c r="L8" s="291"/>
      <c r="M8" s="286"/>
      <c r="N8" s="286"/>
      <c r="O8" s="284"/>
      <c r="P8" s="284"/>
      <c r="Q8" s="286"/>
      <c r="R8" s="286"/>
      <c r="S8" s="286"/>
      <c r="T8" s="284"/>
      <c r="U8" s="284"/>
      <c r="V8" s="284"/>
      <c r="W8" s="284"/>
      <c r="X8" s="284"/>
      <c r="Y8" s="284"/>
      <c r="Z8" s="284"/>
      <c r="AA8" s="287"/>
      <c r="AB8" s="284"/>
      <c r="AC8" s="282"/>
      <c r="AD8" s="282"/>
      <c r="AE8" s="282"/>
      <c r="AF8" s="282"/>
      <c r="AG8" s="282"/>
      <c r="AH8" s="282"/>
    </row>
    <row r="9" spans="1:34" ht="14.25" thickTop="1">
      <c r="A9" s="312" t="s">
        <v>654</v>
      </c>
      <c r="B9" s="312" t="s">
        <v>130</v>
      </c>
      <c r="C9" s="312" t="s">
        <v>131</v>
      </c>
      <c r="D9" s="312" t="s">
        <v>132</v>
      </c>
      <c r="E9" s="312" t="s">
        <v>133</v>
      </c>
      <c r="F9" s="312" t="s">
        <v>557</v>
      </c>
      <c r="G9" s="312" t="s">
        <v>134</v>
      </c>
      <c r="H9" s="312" t="s">
        <v>135</v>
      </c>
      <c r="I9" s="312" t="s">
        <v>136</v>
      </c>
      <c r="J9" s="312" t="s">
        <v>137</v>
      </c>
      <c r="K9" s="313" t="s">
        <v>138</v>
      </c>
      <c r="L9" s="314"/>
      <c r="M9" s="315" t="s">
        <v>139</v>
      </c>
      <c r="N9" s="314"/>
      <c r="O9" s="316" t="s">
        <v>50</v>
      </c>
      <c r="P9" s="310" t="s">
        <v>140</v>
      </c>
      <c r="Q9" s="292" t="s">
        <v>133</v>
      </c>
      <c r="R9" s="292" t="s">
        <v>133</v>
      </c>
      <c r="S9" s="293" t="s">
        <v>133</v>
      </c>
      <c r="T9" s="297" t="s">
        <v>141</v>
      </c>
      <c r="U9" s="297" t="s">
        <v>142</v>
      </c>
      <c r="V9" s="297" t="s">
        <v>143</v>
      </c>
      <c r="W9" s="296" t="s">
        <v>144</v>
      </c>
      <c r="X9" s="296" t="s">
        <v>145</v>
      </c>
      <c r="Y9" s="296" t="s">
        <v>146</v>
      </c>
      <c r="Z9" s="320" t="s">
        <v>147</v>
      </c>
      <c r="AA9" s="320" t="s">
        <v>148</v>
      </c>
      <c r="AB9" s="284" t="s">
        <v>143</v>
      </c>
      <c r="AC9" s="282"/>
      <c r="AD9" s="282"/>
      <c r="AE9" s="282"/>
      <c r="AF9" s="282"/>
      <c r="AG9" s="282"/>
      <c r="AH9" s="282"/>
    </row>
    <row r="10" spans="1:34" ht="14.25" thickBot="1">
      <c r="A10" s="317" t="s">
        <v>655</v>
      </c>
      <c r="B10" s="317" t="s">
        <v>150</v>
      </c>
      <c r="C10" s="318"/>
      <c r="D10" s="317" t="s">
        <v>151</v>
      </c>
      <c r="E10" s="317" t="s">
        <v>152</v>
      </c>
      <c r="F10" s="317" t="s">
        <v>806</v>
      </c>
      <c r="G10" s="317" t="s">
        <v>153</v>
      </c>
      <c r="H10" s="317"/>
      <c r="I10" s="317" t="s">
        <v>154</v>
      </c>
      <c r="J10" s="317"/>
      <c r="K10" s="317" t="s">
        <v>559</v>
      </c>
      <c r="L10" s="317" t="s">
        <v>137</v>
      </c>
      <c r="M10" s="319" t="s">
        <v>559</v>
      </c>
      <c r="N10" s="317" t="s">
        <v>137</v>
      </c>
      <c r="O10" s="319" t="s">
        <v>155</v>
      </c>
      <c r="P10" s="311"/>
      <c r="Q10" s="294" t="s">
        <v>156</v>
      </c>
      <c r="R10" s="294" t="s">
        <v>157</v>
      </c>
      <c r="S10" s="295" t="s">
        <v>158</v>
      </c>
      <c r="T10" s="297" t="s">
        <v>159</v>
      </c>
      <c r="U10" s="297" t="s">
        <v>160</v>
      </c>
      <c r="V10" s="297" t="s">
        <v>161</v>
      </c>
      <c r="W10" s="296"/>
      <c r="X10" s="284"/>
      <c r="Y10" s="284"/>
      <c r="Z10" s="320" t="s">
        <v>162</v>
      </c>
      <c r="AA10" s="320" t="s">
        <v>149</v>
      </c>
      <c r="AB10" s="284" t="s">
        <v>163</v>
      </c>
      <c r="AC10" s="282"/>
      <c r="AD10" s="282"/>
      <c r="AE10" s="282"/>
      <c r="AF10" s="282"/>
      <c r="AG10" s="282"/>
      <c r="AH10" s="282"/>
    </row>
    <row r="11" spans="1:34" s="875" customFormat="1" ht="14.25" thickTop="1">
      <c r="A11" s="866"/>
      <c r="B11" s="866"/>
      <c r="C11" s="867"/>
      <c r="D11" s="866"/>
      <c r="E11" s="866"/>
      <c r="F11" s="866"/>
      <c r="G11" s="866"/>
      <c r="H11" s="866"/>
      <c r="I11" s="866"/>
      <c r="J11" s="866"/>
      <c r="K11" s="866"/>
      <c r="L11" s="866"/>
      <c r="M11" s="866"/>
      <c r="N11" s="866"/>
      <c r="O11" s="866"/>
      <c r="P11" s="868"/>
      <c r="Q11" s="868"/>
      <c r="R11" s="868"/>
      <c r="S11" s="868"/>
      <c r="T11" s="468"/>
      <c r="U11" s="468"/>
      <c r="V11" s="468"/>
      <c r="W11" s="467"/>
      <c r="X11" s="455"/>
      <c r="Y11" s="455"/>
      <c r="Z11" s="491"/>
      <c r="AA11" s="491"/>
      <c r="AB11" s="455"/>
      <c r="AC11" s="453"/>
      <c r="AD11" s="453"/>
      <c r="AE11" s="453"/>
      <c r="AF11" s="453"/>
      <c r="AG11" s="453"/>
      <c r="AH11" s="453"/>
    </row>
    <row r="12" spans="1:34" s="13" customFormat="1" ht="13.5">
      <c r="A12" s="328"/>
      <c r="B12" s="20" t="s">
        <v>300</v>
      </c>
      <c r="C12" s="328"/>
      <c r="D12" s="328"/>
      <c r="E12" s="328"/>
      <c r="F12" s="328"/>
      <c r="G12" s="328"/>
      <c r="H12" s="328"/>
      <c r="I12" s="328"/>
      <c r="J12" s="328"/>
      <c r="K12" s="328"/>
      <c r="L12" s="328"/>
      <c r="M12" s="328"/>
      <c r="N12" s="328"/>
      <c r="O12" s="328"/>
      <c r="P12" s="328"/>
      <c r="Q12" s="328"/>
      <c r="R12" s="328"/>
      <c r="S12" s="328"/>
      <c r="T12" s="328"/>
      <c r="U12" s="328"/>
      <c r="V12" s="328"/>
      <c r="W12" s="328"/>
      <c r="X12" s="328"/>
      <c r="Y12" s="328"/>
      <c r="Z12" s="328"/>
      <c r="AA12" s="328"/>
      <c r="AB12" s="328"/>
      <c r="AC12" s="328"/>
      <c r="AD12" s="328"/>
      <c r="AE12" s="328"/>
      <c r="AF12" s="328"/>
      <c r="AG12" s="328"/>
      <c r="AH12" s="328"/>
    </row>
    <row r="13" spans="1:34" s="14" customFormat="1">
      <c r="A13" s="194"/>
      <c r="B13" s="322" t="s">
        <v>666</v>
      </c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</row>
    <row r="14" spans="1:34" s="1" customFormat="1">
      <c r="A14" s="298">
        <v>7</v>
      </c>
      <c r="B14" s="299" t="s">
        <v>667</v>
      </c>
      <c r="C14" s="300" t="s">
        <v>668</v>
      </c>
      <c r="D14" s="321" t="s">
        <v>669</v>
      </c>
      <c r="E14" s="302">
        <v>4</v>
      </c>
      <c r="F14" s="301" t="s">
        <v>193</v>
      </c>
      <c r="G14" s="303"/>
      <c r="H14" s="221">
        <f>ROUND(E14*G14, 2)</f>
        <v>0</v>
      </c>
      <c r="J14" s="221">
        <f>ROUND(H14+I14,2)</f>
        <v>0</v>
      </c>
      <c r="K14" s="304">
        <v>2.0300000000000001E-3</v>
      </c>
      <c r="L14" s="21">
        <f>ROUND(K14*E14,5)</f>
        <v>8.1200000000000005E-3</v>
      </c>
      <c r="M14" s="327"/>
      <c r="N14" s="327"/>
      <c r="O14" s="301">
        <v>20</v>
      </c>
      <c r="P14" s="301" t="s">
        <v>169</v>
      </c>
      <c r="Q14" s="327"/>
      <c r="R14" s="327"/>
      <c r="S14" s="327"/>
      <c r="T14" s="327"/>
      <c r="U14" s="327"/>
      <c r="V14" s="305" t="s">
        <v>41</v>
      </c>
      <c r="W14" s="302">
        <v>3.3679999999999999</v>
      </c>
      <c r="X14" s="327"/>
      <c r="Y14" s="327"/>
      <c r="Z14" s="301" t="s">
        <v>670</v>
      </c>
      <c r="AA14" s="327"/>
      <c r="AB14" s="301" t="s">
        <v>22</v>
      </c>
      <c r="AC14" s="327"/>
      <c r="AD14" s="327"/>
      <c r="AE14" s="327"/>
      <c r="AF14" s="327"/>
      <c r="AG14" s="327"/>
      <c r="AH14" s="327"/>
    </row>
    <row r="15" spans="1:34" s="1" customFormat="1" outlineLevel="1">
      <c r="A15" s="327"/>
      <c r="B15" s="327"/>
      <c r="C15" s="327"/>
      <c r="D15" s="321" t="s">
        <v>671</v>
      </c>
      <c r="E15" s="327"/>
      <c r="F15" s="327"/>
      <c r="G15" s="327"/>
      <c r="H15" s="327"/>
      <c r="I15" s="327"/>
      <c r="J15" s="327"/>
      <c r="K15" s="327"/>
      <c r="L15" s="327"/>
      <c r="M15" s="327"/>
      <c r="N15" s="327"/>
      <c r="O15" s="327"/>
      <c r="P15" s="327"/>
      <c r="Q15" s="327"/>
      <c r="R15" s="327"/>
      <c r="S15" s="327"/>
      <c r="T15" s="327"/>
      <c r="U15" s="327"/>
      <c r="V15" s="305" t="s">
        <v>171</v>
      </c>
      <c r="W15" s="327"/>
      <c r="X15" s="327"/>
      <c r="Y15" s="327"/>
      <c r="Z15" s="327"/>
      <c r="AA15" s="327"/>
      <c r="AB15" s="327"/>
      <c r="AC15" s="327"/>
      <c r="AD15" s="327"/>
      <c r="AE15" s="327"/>
      <c r="AF15" s="327"/>
      <c r="AG15" s="327"/>
      <c r="AH15" s="327"/>
    </row>
    <row r="16" spans="1:34" s="1" customFormat="1" ht="25.5">
      <c r="A16" s="298">
        <v>8</v>
      </c>
      <c r="B16" s="904" t="s">
        <v>667</v>
      </c>
      <c r="C16" s="905" t="s">
        <v>991</v>
      </c>
      <c r="D16" s="910" t="s">
        <v>992</v>
      </c>
      <c r="E16" s="907">
        <v>1</v>
      </c>
      <c r="F16" s="906" t="s">
        <v>237</v>
      </c>
      <c r="G16" s="908"/>
      <c r="H16" s="881">
        <f>ROUND(E16*G16, 2)</f>
        <v>0</v>
      </c>
      <c r="J16" s="881">
        <f>ROUND(H16+I16,2)</f>
        <v>0</v>
      </c>
      <c r="K16" s="909">
        <v>7.5000000000000002E-4</v>
      </c>
      <c r="L16" s="452">
        <f>ROUND(K16*E16,5)</f>
        <v>7.5000000000000002E-4</v>
      </c>
      <c r="M16" s="903"/>
      <c r="N16" s="903"/>
      <c r="O16" s="906">
        <v>20</v>
      </c>
      <c r="P16" s="301" t="s">
        <v>169</v>
      </c>
      <c r="Q16" s="327"/>
      <c r="R16" s="327"/>
      <c r="S16" s="327"/>
      <c r="T16" s="327"/>
      <c r="U16" s="327"/>
      <c r="V16" s="305" t="s">
        <v>41</v>
      </c>
      <c r="W16" s="302">
        <v>0.124</v>
      </c>
      <c r="X16" s="327"/>
      <c r="Y16" s="327"/>
      <c r="Z16" s="301" t="s">
        <v>670</v>
      </c>
      <c r="AA16" s="327"/>
      <c r="AB16" s="301" t="s">
        <v>20</v>
      </c>
      <c r="AC16" s="327"/>
      <c r="AD16" s="327"/>
      <c r="AE16" s="327"/>
      <c r="AF16" s="327"/>
      <c r="AG16" s="327"/>
      <c r="AH16" s="327"/>
    </row>
    <row r="17" spans="1:34" s="1" customFormat="1" ht="13.5">
      <c r="A17" s="894"/>
      <c r="B17" s="903"/>
      <c r="C17" s="903"/>
      <c r="D17" s="910" t="s">
        <v>993</v>
      </c>
      <c r="E17" s="903"/>
      <c r="F17" s="903"/>
      <c r="G17" s="903"/>
      <c r="H17" s="903"/>
      <c r="I17" s="903"/>
      <c r="J17" s="903"/>
      <c r="K17" s="903"/>
      <c r="L17" s="903"/>
      <c r="M17" s="903"/>
      <c r="N17" s="903"/>
      <c r="O17" s="903"/>
      <c r="P17" s="897"/>
      <c r="Q17" s="327"/>
      <c r="R17" s="327"/>
      <c r="S17" s="327"/>
      <c r="T17" s="327"/>
      <c r="U17" s="327"/>
      <c r="V17" s="901"/>
      <c r="W17" s="898"/>
      <c r="X17" s="327"/>
      <c r="Y17" s="327"/>
      <c r="Z17" s="897"/>
      <c r="AA17" s="327"/>
      <c r="AB17" s="897"/>
      <c r="AC17" s="327"/>
      <c r="AD17" s="327"/>
      <c r="AE17" s="327"/>
      <c r="AF17" s="327"/>
      <c r="AG17" s="327"/>
      <c r="AH17" s="327"/>
    </row>
    <row r="18" spans="1:34" s="1" customFormat="1" ht="13.5">
      <c r="A18" s="889">
        <v>9</v>
      </c>
      <c r="B18" s="895" t="s">
        <v>667</v>
      </c>
      <c r="C18" s="896" t="s">
        <v>672</v>
      </c>
      <c r="D18" s="902" t="s">
        <v>673</v>
      </c>
      <c r="E18" s="898">
        <v>2</v>
      </c>
      <c r="F18" s="897" t="s">
        <v>237</v>
      </c>
      <c r="G18" s="899"/>
      <c r="H18" s="881">
        <f>ROUND(E18*G18, 2)</f>
        <v>0</v>
      </c>
      <c r="J18" s="881">
        <f>ROUND(H18+I18,2)</f>
        <v>0</v>
      </c>
      <c r="K18" s="900">
        <v>4.7099999999999998E-3</v>
      </c>
      <c r="L18" s="21">
        <f>ROUND(K18*E18,5)</f>
        <v>9.4199999999999996E-3</v>
      </c>
      <c r="M18" s="893"/>
      <c r="N18" s="893"/>
      <c r="O18" s="897">
        <v>20</v>
      </c>
      <c r="P18" s="890"/>
      <c r="Q18" s="327"/>
      <c r="R18" s="327"/>
      <c r="S18" s="327"/>
      <c r="T18" s="327"/>
      <c r="U18" s="327"/>
      <c r="V18" s="892"/>
      <c r="W18" s="891"/>
      <c r="X18" s="327"/>
      <c r="Y18" s="327"/>
      <c r="Z18" s="890"/>
      <c r="AA18" s="327"/>
      <c r="AB18" s="890"/>
      <c r="AC18" s="327"/>
      <c r="AD18" s="327"/>
      <c r="AE18" s="327"/>
      <c r="AF18" s="327"/>
      <c r="AG18" s="327"/>
      <c r="AH18" s="327"/>
    </row>
    <row r="19" spans="1:34" s="1" customFormat="1">
      <c r="A19" s="298">
        <v>10</v>
      </c>
      <c r="B19" s="299" t="s">
        <v>667</v>
      </c>
      <c r="C19" s="300" t="s">
        <v>674</v>
      </c>
      <c r="D19" s="321" t="s">
        <v>675</v>
      </c>
      <c r="E19" s="302">
        <f>SUM(J14:J18)/100</f>
        <v>0</v>
      </c>
      <c r="F19" s="301" t="s">
        <v>155</v>
      </c>
      <c r="G19" s="303"/>
      <c r="H19" s="221">
        <f>ROUND(E19*G19, 2)</f>
        <v>0</v>
      </c>
      <c r="J19" s="221">
        <f>ROUND(H19+I19,2)</f>
        <v>0</v>
      </c>
      <c r="K19" s="327"/>
      <c r="L19" s="327"/>
      <c r="M19" s="327"/>
      <c r="N19" s="327"/>
      <c r="O19" s="301">
        <v>20</v>
      </c>
      <c r="P19" s="301" t="s">
        <v>169</v>
      </c>
      <c r="Q19" s="327"/>
      <c r="R19" s="327"/>
      <c r="S19" s="327"/>
      <c r="T19" s="327"/>
      <c r="U19" s="327"/>
      <c r="V19" s="305" t="s">
        <v>41</v>
      </c>
      <c r="W19" s="327"/>
      <c r="X19" s="327"/>
      <c r="Y19" s="327"/>
      <c r="Z19" s="301" t="s">
        <v>676</v>
      </c>
      <c r="AA19" s="327"/>
      <c r="AB19" s="301" t="s">
        <v>20</v>
      </c>
    </row>
    <row r="20" spans="1:34" s="14" customFormat="1">
      <c r="A20" s="194"/>
      <c r="B20" s="194"/>
      <c r="C20" s="194"/>
      <c r="D20" s="157" t="s">
        <v>677</v>
      </c>
      <c r="E20" s="323"/>
      <c r="F20" s="194"/>
      <c r="G20" s="194"/>
      <c r="H20" s="323">
        <f>SUM(H14:H19)</f>
        <v>0</v>
      </c>
      <c r="I20" s="911">
        <f t="shared" ref="I20:J20" si="0">SUM(I14:I19)</f>
        <v>0</v>
      </c>
      <c r="J20" s="911">
        <f t="shared" si="0"/>
        <v>0</v>
      </c>
      <c r="K20" s="194"/>
      <c r="L20" s="912">
        <f>SUM(L14:L19)</f>
        <v>1.8290000000000001E-2</v>
      </c>
      <c r="M20" s="194"/>
      <c r="N20" s="911">
        <f>SUM(N14:N19)</f>
        <v>0</v>
      </c>
      <c r="O20" s="194"/>
      <c r="P20" s="194"/>
      <c r="Q20" s="194"/>
      <c r="R20" s="194"/>
      <c r="S20" s="194"/>
      <c r="T20" s="194"/>
      <c r="U20" s="194"/>
      <c r="V20" s="194"/>
      <c r="W20" s="325">
        <v>3.492</v>
      </c>
      <c r="X20" s="194"/>
      <c r="Y20" s="194"/>
      <c r="Z20" s="194"/>
      <c r="AA20" s="194"/>
      <c r="AB20" s="194"/>
    </row>
    <row r="21" spans="1:34" s="14" customFormat="1">
      <c r="A21" s="194"/>
      <c r="B21" s="322" t="s">
        <v>678</v>
      </c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</row>
    <row r="22" spans="1:34" s="1" customFormat="1">
      <c r="A22" s="298">
        <v>11</v>
      </c>
      <c r="B22" s="299" t="s">
        <v>667</v>
      </c>
      <c r="C22" s="300" t="s">
        <v>679</v>
      </c>
      <c r="D22" s="321" t="s">
        <v>680</v>
      </c>
      <c r="E22" s="302">
        <v>2</v>
      </c>
      <c r="F22" s="301" t="s">
        <v>681</v>
      </c>
      <c r="G22" s="303"/>
      <c r="H22" s="221">
        <f>ROUND(E22*G22, 2)</f>
        <v>0</v>
      </c>
      <c r="J22" s="221">
        <f t="shared" ref="J22:J28" si="1">ROUND(H22+I22,2)</f>
        <v>0</v>
      </c>
      <c r="K22" s="304">
        <v>3.8999999999999999E-4</v>
      </c>
      <c r="L22" s="21">
        <f>ROUND(K22*E22,5)</f>
        <v>7.7999999999999999E-4</v>
      </c>
      <c r="M22" s="327"/>
      <c r="N22" s="327"/>
      <c r="O22" s="301">
        <v>20</v>
      </c>
      <c r="P22" s="301" t="s">
        <v>169</v>
      </c>
      <c r="Q22" s="327"/>
      <c r="R22" s="327"/>
      <c r="S22" s="327"/>
      <c r="T22" s="327"/>
      <c r="U22" s="327"/>
      <c r="V22" s="305" t="s">
        <v>41</v>
      </c>
      <c r="W22" s="302">
        <v>3.3</v>
      </c>
      <c r="X22" s="327"/>
      <c r="Y22" s="327"/>
      <c r="Z22" s="301" t="s">
        <v>200</v>
      </c>
      <c r="AA22" s="327"/>
      <c r="AB22" s="301" t="s">
        <v>20</v>
      </c>
    </row>
    <row r="23" spans="1:34" s="1" customFormat="1" ht="25.5">
      <c r="A23" s="298">
        <v>12</v>
      </c>
      <c r="B23" s="299" t="s">
        <v>667</v>
      </c>
      <c r="C23" s="300" t="s">
        <v>682</v>
      </c>
      <c r="D23" s="321" t="s">
        <v>683</v>
      </c>
      <c r="E23" s="302">
        <v>2</v>
      </c>
      <c r="F23" s="301" t="s">
        <v>681</v>
      </c>
      <c r="G23" s="303"/>
      <c r="H23" s="221">
        <f>ROUND(E23*G23, 2)</f>
        <v>0</v>
      </c>
      <c r="J23" s="221">
        <f t="shared" si="1"/>
        <v>0</v>
      </c>
      <c r="K23" s="327"/>
      <c r="L23" s="327"/>
      <c r="M23" s="327"/>
      <c r="N23" s="327"/>
      <c r="O23" s="301">
        <v>20</v>
      </c>
      <c r="P23" s="301" t="s">
        <v>169</v>
      </c>
      <c r="Q23" s="327"/>
      <c r="R23" s="327"/>
      <c r="S23" s="327"/>
      <c r="T23" s="327"/>
      <c r="U23" s="327"/>
      <c r="V23" s="305" t="s">
        <v>41</v>
      </c>
      <c r="W23" s="302">
        <v>6.7830000000000004</v>
      </c>
      <c r="X23" s="327"/>
      <c r="Y23" s="327"/>
      <c r="Z23" s="301" t="s">
        <v>200</v>
      </c>
      <c r="AA23" s="327"/>
      <c r="AB23" s="301" t="s">
        <v>20</v>
      </c>
    </row>
    <row r="24" spans="1:34" s="1" customFormat="1">
      <c r="A24" s="298">
        <v>13</v>
      </c>
      <c r="B24" s="299" t="s">
        <v>236</v>
      </c>
      <c r="C24" s="300" t="s">
        <v>684</v>
      </c>
      <c r="D24" s="321" t="s">
        <v>994</v>
      </c>
      <c r="E24" s="302">
        <v>2</v>
      </c>
      <c r="F24" s="301" t="s">
        <v>237</v>
      </c>
      <c r="G24" s="303"/>
      <c r="H24" s="327"/>
      <c r="I24" s="221">
        <f>ROUND(G24*E24,2)</f>
        <v>0</v>
      </c>
      <c r="J24" s="221">
        <f t="shared" si="1"/>
        <v>0</v>
      </c>
      <c r="K24" s="327"/>
      <c r="L24" s="327"/>
      <c r="M24" s="327"/>
      <c r="N24" s="327"/>
      <c r="O24" s="301">
        <v>20</v>
      </c>
      <c r="P24" s="301" t="s">
        <v>169</v>
      </c>
      <c r="Q24" s="327"/>
      <c r="R24" s="327"/>
      <c r="S24" s="327"/>
      <c r="T24" s="327"/>
      <c r="U24" s="327"/>
      <c r="V24" s="305" t="s">
        <v>31</v>
      </c>
      <c r="W24" s="327"/>
      <c r="X24" s="327"/>
      <c r="Y24" s="327"/>
      <c r="Z24" s="301" t="s">
        <v>685</v>
      </c>
      <c r="AA24" s="300" t="s">
        <v>686</v>
      </c>
      <c r="AB24" s="301">
        <v>2</v>
      </c>
    </row>
    <row r="25" spans="1:34" s="1" customFormat="1" ht="16.5" customHeight="1">
      <c r="A25" s="298">
        <v>14</v>
      </c>
      <c r="B25" s="299" t="s">
        <v>667</v>
      </c>
      <c r="C25" s="300" t="s">
        <v>687</v>
      </c>
      <c r="D25" s="321" t="s">
        <v>688</v>
      </c>
      <c r="E25" s="302">
        <v>3</v>
      </c>
      <c r="F25" s="301" t="s">
        <v>681</v>
      </c>
      <c r="G25" s="303"/>
      <c r="H25" s="221">
        <f>ROUND(E25*G25, 2)</f>
        <v>0</v>
      </c>
      <c r="J25" s="221">
        <f t="shared" si="1"/>
        <v>0</v>
      </c>
      <c r="K25" s="304">
        <v>1.07E-3</v>
      </c>
      <c r="L25" s="21">
        <f>ROUND(K25*E25,5)</f>
        <v>3.2100000000000002E-3</v>
      </c>
      <c r="M25" s="327"/>
      <c r="N25" s="327"/>
      <c r="O25" s="301">
        <v>20</v>
      </c>
      <c r="P25" s="301" t="s">
        <v>169</v>
      </c>
      <c r="Q25" s="327"/>
      <c r="R25" s="327"/>
      <c r="S25" s="327"/>
      <c r="T25" s="327"/>
      <c r="U25" s="327"/>
      <c r="V25" s="305" t="s">
        <v>41</v>
      </c>
      <c r="W25" s="302">
        <v>3.3</v>
      </c>
      <c r="X25" s="327"/>
      <c r="Y25" s="327"/>
      <c r="Z25" s="301" t="s">
        <v>200</v>
      </c>
      <c r="AA25" s="327"/>
      <c r="AB25" s="301" t="s">
        <v>20</v>
      </c>
    </row>
    <row r="26" spans="1:34" s="1" customFormat="1" ht="13.5">
      <c r="A26" s="656">
        <v>15</v>
      </c>
      <c r="B26" s="657" t="s">
        <v>667</v>
      </c>
      <c r="C26" s="658" t="s">
        <v>915</v>
      </c>
      <c r="D26" s="664" t="s">
        <v>916</v>
      </c>
      <c r="E26" s="660">
        <v>1</v>
      </c>
      <c r="F26" s="659" t="s">
        <v>681</v>
      </c>
      <c r="G26" s="661"/>
      <c r="H26" s="632">
        <f>ROUND(E26*G26, 2)</f>
        <v>0</v>
      </c>
      <c r="J26" s="632">
        <f t="shared" ref="J26:J27" si="2">ROUND(H26+I26,2)</f>
        <v>0</v>
      </c>
      <c r="K26" s="662">
        <v>9.0000000000000006E-5</v>
      </c>
      <c r="L26" s="662">
        <v>9.0000000000000006E-5</v>
      </c>
      <c r="M26" s="655"/>
      <c r="N26" s="655"/>
      <c r="O26" s="659">
        <v>20</v>
      </c>
      <c r="P26" s="659" t="s">
        <v>169</v>
      </c>
      <c r="Q26" s="655"/>
      <c r="R26" s="655"/>
      <c r="S26" s="655"/>
      <c r="T26" s="655"/>
      <c r="U26" s="655"/>
      <c r="V26" s="663" t="s">
        <v>41</v>
      </c>
      <c r="W26" s="660">
        <v>0.85</v>
      </c>
      <c r="X26" s="655"/>
      <c r="Y26" s="655"/>
      <c r="Z26" s="659" t="s">
        <v>200</v>
      </c>
      <c r="AA26" s="655"/>
      <c r="AB26" s="659" t="s">
        <v>20</v>
      </c>
      <c r="AC26" s="655"/>
      <c r="AD26" s="655"/>
      <c r="AE26" s="655"/>
      <c r="AF26" s="655"/>
      <c r="AG26" s="655"/>
      <c r="AH26" s="655"/>
    </row>
    <row r="27" spans="1:34" s="1" customFormat="1" ht="13.5">
      <c r="A27" s="656">
        <v>16</v>
      </c>
      <c r="B27" s="657" t="s">
        <v>236</v>
      </c>
      <c r="C27" s="658" t="s">
        <v>917</v>
      </c>
      <c r="D27" s="664" t="s">
        <v>995</v>
      </c>
      <c r="E27" s="660">
        <v>1</v>
      </c>
      <c r="F27" s="659" t="s">
        <v>237</v>
      </c>
      <c r="G27" s="661"/>
      <c r="H27" s="655"/>
      <c r="I27" s="632">
        <f>ROUND(G27*E27,2)</f>
        <v>0</v>
      </c>
      <c r="J27" s="632">
        <f t="shared" si="2"/>
        <v>0</v>
      </c>
      <c r="K27" s="655"/>
      <c r="L27" s="655"/>
      <c r="M27" s="655"/>
      <c r="N27" s="655"/>
      <c r="O27" s="659">
        <v>20</v>
      </c>
      <c r="P27" s="659" t="s">
        <v>169</v>
      </c>
      <c r="Q27" s="655"/>
      <c r="R27" s="655"/>
      <c r="S27" s="655"/>
      <c r="T27" s="655"/>
      <c r="U27" s="655"/>
      <c r="V27" s="663" t="s">
        <v>31</v>
      </c>
      <c r="W27" s="655"/>
      <c r="X27" s="655"/>
      <c r="Y27" s="655"/>
      <c r="Z27" s="659" t="s">
        <v>918</v>
      </c>
      <c r="AA27" s="658" t="s">
        <v>919</v>
      </c>
      <c r="AB27" s="659">
        <v>2</v>
      </c>
      <c r="AC27" s="655"/>
      <c r="AD27" s="655"/>
      <c r="AE27" s="655"/>
      <c r="AF27" s="655"/>
      <c r="AG27" s="655"/>
      <c r="AH27" s="655"/>
    </row>
    <row r="28" spans="1:34" s="1" customFormat="1">
      <c r="A28" s="298">
        <v>17</v>
      </c>
      <c r="B28" s="299" t="s">
        <v>667</v>
      </c>
      <c r="C28" s="300" t="s">
        <v>689</v>
      </c>
      <c r="D28" s="321" t="s">
        <v>690</v>
      </c>
      <c r="E28" s="302">
        <v>2</v>
      </c>
      <c r="F28" s="301" t="s">
        <v>681</v>
      </c>
      <c r="G28" s="303"/>
      <c r="H28" s="221">
        <f>ROUND(E28*G28, 2)</f>
        <v>0</v>
      </c>
      <c r="J28" s="221">
        <f t="shared" si="1"/>
        <v>0</v>
      </c>
      <c r="K28" s="304">
        <v>2.4000000000000001E-4</v>
      </c>
      <c r="L28" s="21">
        <f>ROUND(K28*E28,5)</f>
        <v>4.8000000000000001E-4</v>
      </c>
      <c r="M28" s="327"/>
      <c r="N28" s="327"/>
      <c r="O28" s="301">
        <v>20</v>
      </c>
      <c r="P28" s="301" t="s">
        <v>169</v>
      </c>
      <c r="Q28" s="327"/>
      <c r="R28" s="327"/>
      <c r="S28" s="327"/>
      <c r="T28" s="327"/>
      <c r="U28" s="327"/>
      <c r="V28" s="305" t="s">
        <v>41</v>
      </c>
      <c r="W28" s="302">
        <v>2.028</v>
      </c>
      <c r="X28" s="327"/>
      <c r="Y28" s="327"/>
      <c r="Z28" s="301" t="s">
        <v>670</v>
      </c>
      <c r="AA28" s="327"/>
      <c r="AB28" s="301" t="s">
        <v>20</v>
      </c>
    </row>
    <row r="29" spans="1:34" s="1" customFormat="1" outlineLevel="1">
      <c r="A29" s="327"/>
      <c r="B29" s="327"/>
      <c r="C29" s="327"/>
      <c r="D29" s="321" t="s">
        <v>971</v>
      </c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7"/>
      <c r="Q29" s="327"/>
      <c r="R29" s="327"/>
      <c r="S29" s="327"/>
      <c r="T29" s="327"/>
      <c r="U29" s="327"/>
      <c r="V29" s="305" t="s">
        <v>171</v>
      </c>
      <c r="W29" s="327"/>
      <c r="X29" s="327"/>
      <c r="Y29" s="327"/>
      <c r="Z29" s="327"/>
      <c r="AA29" s="327"/>
      <c r="AB29" s="327"/>
    </row>
    <row r="30" spans="1:34" s="1" customFormat="1" ht="13.5">
      <c r="A30" s="914">
        <v>18</v>
      </c>
      <c r="B30" s="915" t="s">
        <v>236</v>
      </c>
      <c r="C30" s="916" t="s">
        <v>996</v>
      </c>
      <c r="D30" s="921" t="s">
        <v>997</v>
      </c>
      <c r="E30" s="918">
        <v>1</v>
      </c>
      <c r="F30" s="917" t="s">
        <v>237</v>
      </c>
      <c r="G30" s="919"/>
      <c r="H30" s="913"/>
      <c r="I30" s="881">
        <f t="shared" ref="I30:I31" si="3">ROUND(G30*E30,2)</f>
        <v>0</v>
      </c>
      <c r="J30" s="881">
        <f t="shared" ref="J30:J31" si="4">ROUND(H30+I30,2)</f>
        <v>0</v>
      </c>
      <c r="K30" s="913"/>
      <c r="L30" s="913"/>
      <c r="M30" s="913"/>
      <c r="N30" s="913"/>
      <c r="O30" s="917">
        <v>20</v>
      </c>
      <c r="P30" s="917" t="s">
        <v>169</v>
      </c>
      <c r="Q30" s="913"/>
      <c r="R30" s="913"/>
      <c r="S30" s="913"/>
      <c r="T30" s="913"/>
      <c r="U30" s="913"/>
      <c r="V30" s="920" t="s">
        <v>31</v>
      </c>
      <c r="W30" s="913"/>
      <c r="X30" s="913"/>
      <c r="Y30" s="913"/>
      <c r="Z30" s="917" t="s">
        <v>200</v>
      </c>
      <c r="AA30" s="916" t="s">
        <v>998</v>
      </c>
      <c r="AB30" s="917">
        <v>2</v>
      </c>
    </row>
    <row r="31" spans="1:34" s="1" customFormat="1" ht="13.5">
      <c r="A31" s="914">
        <v>19</v>
      </c>
      <c r="B31" s="915" t="s">
        <v>236</v>
      </c>
      <c r="C31" s="916" t="s">
        <v>999</v>
      </c>
      <c r="D31" s="921" t="s">
        <v>1000</v>
      </c>
      <c r="E31" s="918">
        <v>1</v>
      </c>
      <c r="F31" s="917" t="s">
        <v>237</v>
      </c>
      <c r="G31" s="919"/>
      <c r="H31" s="913"/>
      <c r="I31" s="881">
        <f t="shared" si="3"/>
        <v>0</v>
      </c>
      <c r="J31" s="881">
        <f t="shared" si="4"/>
        <v>0</v>
      </c>
      <c r="K31" s="913"/>
      <c r="L31" s="913"/>
      <c r="M31" s="913"/>
      <c r="N31" s="913"/>
      <c r="O31" s="917">
        <v>20</v>
      </c>
      <c r="P31" s="917" t="s">
        <v>169</v>
      </c>
      <c r="Q31" s="913"/>
      <c r="R31" s="913"/>
      <c r="S31" s="913"/>
      <c r="T31" s="913"/>
      <c r="U31" s="913"/>
      <c r="V31" s="920" t="s">
        <v>31</v>
      </c>
      <c r="W31" s="913"/>
      <c r="X31" s="913"/>
      <c r="Y31" s="913"/>
      <c r="Z31" s="917" t="s">
        <v>200</v>
      </c>
      <c r="AA31" s="916" t="s">
        <v>998</v>
      </c>
      <c r="AB31" s="917">
        <v>2</v>
      </c>
    </row>
    <row r="32" spans="1:34" s="1" customFormat="1">
      <c r="A32" s="298">
        <v>20</v>
      </c>
      <c r="B32" s="299" t="s">
        <v>667</v>
      </c>
      <c r="C32" s="300" t="s">
        <v>691</v>
      </c>
      <c r="D32" s="321" t="s">
        <v>692</v>
      </c>
      <c r="E32" s="302">
        <v>3</v>
      </c>
      <c r="F32" s="301" t="s">
        <v>237</v>
      </c>
      <c r="G32" s="303"/>
      <c r="H32" s="221">
        <f>ROUND(E32*G32, 2)</f>
        <v>0</v>
      </c>
      <c r="J32" s="221">
        <f t="shared" ref="J32:J37" si="5">ROUND(H32+I32,2)</f>
        <v>0</v>
      </c>
      <c r="K32" s="327"/>
      <c r="L32" s="327"/>
      <c r="M32" s="327"/>
      <c r="N32" s="327"/>
      <c r="O32" s="301">
        <v>20</v>
      </c>
      <c r="P32" s="301" t="s">
        <v>169</v>
      </c>
      <c r="Q32" s="327"/>
      <c r="R32" s="327"/>
      <c r="S32" s="327"/>
      <c r="T32" s="327"/>
      <c r="U32" s="327"/>
      <c r="V32" s="305" t="s">
        <v>41</v>
      </c>
      <c r="W32" s="302">
        <v>2.0550000000000002</v>
      </c>
      <c r="X32" s="327"/>
      <c r="Y32" s="327"/>
      <c r="Z32" s="301" t="s">
        <v>670</v>
      </c>
      <c r="AA32" s="327"/>
      <c r="AB32" s="301" t="s">
        <v>20</v>
      </c>
    </row>
    <row r="33" spans="1:28" s="1" customFormat="1">
      <c r="A33" s="298">
        <v>21</v>
      </c>
      <c r="B33" s="299" t="s">
        <v>236</v>
      </c>
      <c r="C33" s="300" t="s">
        <v>693</v>
      </c>
      <c r="D33" s="321" t="s">
        <v>972</v>
      </c>
      <c r="E33" s="302">
        <v>3</v>
      </c>
      <c r="F33" s="301" t="s">
        <v>237</v>
      </c>
      <c r="G33" s="303"/>
      <c r="H33" s="327"/>
      <c r="I33" s="221">
        <f>ROUND(G33*E33,2)</f>
        <v>0</v>
      </c>
      <c r="J33" s="221">
        <f t="shared" si="5"/>
        <v>0</v>
      </c>
      <c r="K33" s="304">
        <v>1.8E-3</v>
      </c>
      <c r="L33" s="21">
        <f>ROUND(K33*E33,5)</f>
        <v>5.4000000000000003E-3</v>
      </c>
      <c r="M33" s="327"/>
      <c r="N33" s="327"/>
      <c r="O33" s="301">
        <v>20</v>
      </c>
      <c r="P33" s="301" t="s">
        <v>169</v>
      </c>
      <c r="Q33" s="327"/>
      <c r="R33" s="327"/>
      <c r="S33" s="327"/>
      <c r="T33" s="327"/>
      <c r="U33" s="327"/>
      <c r="V33" s="305" t="s">
        <v>31</v>
      </c>
      <c r="W33" s="327"/>
      <c r="X33" s="327"/>
      <c r="Y33" s="327"/>
      <c r="Z33" s="301" t="s">
        <v>694</v>
      </c>
      <c r="AA33" s="300" t="s">
        <v>169</v>
      </c>
      <c r="AB33" s="301">
        <v>2</v>
      </c>
    </row>
    <row r="34" spans="1:28" s="1" customFormat="1" ht="13.5">
      <c r="A34" s="618">
        <v>22</v>
      </c>
      <c r="B34" s="619" t="s">
        <v>667</v>
      </c>
      <c r="C34" s="620" t="s">
        <v>905</v>
      </c>
      <c r="D34" s="626" t="s">
        <v>906</v>
      </c>
      <c r="E34" s="622">
        <v>1</v>
      </c>
      <c r="F34" s="621" t="s">
        <v>237</v>
      </c>
      <c r="G34" s="623"/>
      <c r="H34" s="623">
        <f>ROUND(E34*G34, 2)</f>
        <v>0</v>
      </c>
      <c r="J34" s="623">
        <f t="shared" si="5"/>
        <v>0</v>
      </c>
      <c r="K34" s="617"/>
      <c r="L34" s="617"/>
      <c r="M34" s="617"/>
      <c r="N34" s="617"/>
      <c r="O34" s="621">
        <v>20</v>
      </c>
      <c r="P34" s="621" t="s">
        <v>169</v>
      </c>
      <c r="Q34" s="617"/>
      <c r="R34" s="617"/>
      <c r="S34" s="617"/>
      <c r="T34" s="617"/>
      <c r="U34" s="617"/>
      <c r="V34" s="625" t="s">
        <v>41</v>
      </c>
      <c r="W34" s="622">
        <v>0.68500000000000005</v>
      </c>
      <c r="X34" s="617"/>
      <c r="Y34" s="617"/>
      <c r="Z34" s="621" t="s">
        <v>670</v>
      </c>
      <c r="AA34" s="617"/>
      <c r="AB34" s="621" t="s">
        <v>20</v>
      </c>
    </row>
    <row r="35" spans="1:28" s="1" customFormat="1" ht="13.5">
      <c r="A35" s="618">
        <v>23</v>
      </c>
      <c r="B35" s="619" t="s">
        <v>236</v>
      </c>
      <c r="C35" s="620" t="s">
        <v>907</v>
      </c>
      <c r="D35" s="626" t="s">
        <v>973</v>
      </c>
      <c r="E35" s="622">
        <v>1</v>
      </c>
      <c r="F35" s="621" t="s">
        <v>237</v>
      </c>
      <c r="G35" s="623"/>
      <c r="H35" s="327"/>
      <c r="I35" s="623">
        <f>ROUND(G35*E35,2)</f>
        <v>0</v>
      </c>
      <c r="J35" s="623">
        <f t="shared" si="5"/>
        <v>0</v>
      </c>
      <c r="K35" s="624">
        <v>1.33E-3</v>
      </c>
      <c r="L35" s="624">
        <v>1.33E-3</v>
      </c>
      <c r="M35" s="617"/>
      <c r="N35" s="617"/>
      <c r="O35" s="621">
        <v>20</v>
      </c>
      <c r="P35" s="621" t="s">
        <v>169</v>
      </c>
      <c r="Q35" s="617"/>
      <c r="R35" s="617"/>
      <c r="S35" s="617"/>
      <c r="T35" s="617"/>
      <c r="U35" s="617"/>
      <c r="V35" s="625" t="s">
        <v>31</v>
      </c>
      <c r="W35" s="617"/>
      <c r="X35" s="617"/>
      <c r="Y35" s="617"/>
      <c r="Z35" s="621" t="s">
        <v>694</v>
      </c>
      <c r="AA35" s="620" t="s">
        <v>169</v>
      </c>
      <c r="AB35" s="621">
        <v>2</v>
      </c>
    </row>
    <row r="36" spans="1:28" s="1" customFormat="1">
      <c r="A36" s="298">
        <v>24</v>
      </c>
      <c r="B36" s="299" t="s">
        <v>667</v>
      </c>
      <c r="C36" s="300" t="s">
        <v>695</v>
      </c>
      <c r="D36" s="321" t="s">
        <v>696</v>
      </c>
      <c r="E36" s="302">
        <v>1</v>
      </c>
      <c r="F36" s="301" t="s">
        <v>681</v>
      </c>
      <c r="G36" s="303"/>
      <c r="H36" s="221">
        <f>ROUND(E36*G36, 2)</f>
        <v>0</v>
      </c>
      <c r="J36" s="221">
        <f t="shared" si="5"/>
        <v>0</v>
      </c>
      <c r="K36" s="304">
        <v>3.1199999999999999E-3</v>
      </c>
      <c r="L36" s="21">
        <f>ROUND(K36*E36,5)</f>
        <v>3.1199999999999999E-3</v>
      </c>
      <c r="M36" s="327"/>
      <c r="N36" s="327"/>
      <c r="O36" s="301">
        <v>20</v>
      </c>
      <c r="P36" s="301" t="s">
        <v>169</v>
      </c>
      <c r="Q36" s="327"/>
      <c r="R36" s="327"/>
      <c r="S36" s="327"/>
      <c r="T36" s="327"/>
      <c r="U36" s="327"/>
      <c r="V36" s="305" t="s">
        <v>41</v>
      </c>
      <c r="W36" s="302">
        <v>0.58699999999999997</v>
      </c>
      <c r="X36" s="327"/>
      <c r="Y36" s="327"/>
      <c r="Z36" s="301" t="s">
        <v>670</v>
      </c>
      <c r="AA36" s="327"/>
      <c r="AB36" s="301" t="s">
        <v>22</v>
      </c>
    </row>
    <row r="37" spans="1:28" s="1" customFormat="1">
      <c r="A37" s="298">
        <v>25</v>
      </c>
      <c r="B37" s="299" t="s">
        <v>667</v>
      </c>
      <c r="C37" s="300" t="s">
        <v>697</v>
      </c>
      <c r="D37" s="321" t="s">
        <v>698</v>
      </c>
      <c r="E37" s="302">
        <f>SUM(J22:J36)/100</f>
        <v>0</v>
      </c>
      <c r="F37" s="301" t="s">
        <v>155</v>
      </c>
      <c r="G37" s="303"/>
      <c r="H37" s="221">
        <f>ROUND(E37*G37, 2)</f>
        <v>0</v>
      </c>
      <c r="J37" s="221">
        <f t="shared" si="5"/>
        <v>0</v>
      </c>
      <c r="K37" s="327"/>
      <c r="L37" s="327"/>
      <c r="M37" s="327"/>
      <c r="N37" s="327"/>
      <c r="O37" s="301">
        <v>20</v>
      </c>
      <c r="P37" s="301" t="s">
        <v>169</v>
      </c>
      <c r="Q37" s="327"/>
      <c r="R37" s="327"/>
      <c r="S37" s="327"/>
      <c r="T37" s="327"/>
      <c r="U37" s="327"/>
      <c r="V37" s="305" t="s">
        <v>41</v>
      </c>
      <c r="W37" s="327"/>
      <c r="X37" s="327"/>
      <c r="Y37" s="327"/>
      <c r="Z37" s="301" t="s">
        <v>676</v>
      </c>
      <c r="AA37" s="327"/>
      <c r="AB37" s="301" t="s">
        <v>20</v>
      </c>
    </row>
    <row r="38" spans="1:28" s="14" customFormat="1">
      <c r="A38" s="194"/>
      <c r="B38" s="194"/>
      <c r="C38" s="194"/>
      <c r="D38" s="157" t="s">
        <v>699</v>
      </c>
      <c r="E38" s="323"/>
      <c r="F38" s="194"/>
      <c r="G38" s="194"/>
      <c r="H38" s="323">
        <f>SUM(H22:H37)</f>
        <v>0</v>
      </c>
      <c r="I38" s="922">
        <f>SUM(I22:I37)</f>
        <v>0</v>
      </c>
      <c r="J38" s="922">
        <f>SUM(J22:J37)</f>
        <v>0</v>
      </c>
      <c r="K38" s="194"/>
      <c r="L38" s="923">
        <f>SUM(L22:L37)</f>
        <v>1.4409999999999999E-2</v>
      </c>
      <c r="M38" s="194"/>
      <c r="N38" s="540">
        <f>SUM(N28:N37)</f>
        <v>0</v>
      </c>
      <c r="O38" s="194"/>
      <c r="P38" s="194"/>
      <c r="Q38" s="194"/>
      <c r="R38" s="194"/>
      <c r="S38" s="194"/>
      <c r="T38" s="194"/>
      <c r="U38" s="194"/>
      <c r="V38" s="194"/>
      <c r="W38" s="325">
        <v>22.137999999999995</v>
      </c>
      <c r="X38" s="194"/>
      <c r="Y38" s="194"/>
      <c r="Z38" s="194"/>
      <c r="AA38" s="194"/>
      <c r="AB38" s="194"/>
    </row>
    <row r="39" spans="1:28" s="14" customFormat="1">
      <c r="B39" s="635" t="s">
        <v>349</v>
      </c>
    </row>
    <row r="40" spans="1:28" s="14" customFormat="1">
      <c r="A40" s="627">
        <v>26</v>
      </c>
      <c r="B40" s="628" t="s">
        <v>350</v>
      </c>
      <c r="C40" s="629" t="s">
        <v>908</v>
      </c>
      <c r="D40" s="634" t="s">
        <v>909</v>
      </c>
      <c r="E40" s="631">
        <v>1</v>
      </c>
      <c r="F40" s="630" t="s">
        <v>237</v>
      </c>
      <c r="G40" s="632"/>
      <c r="H40" s="632">
        <f>ROUND(E40*G40, 2)</f>
        <v>0</v>
      </c>
      <c r="I40" s="1"/>
      <c r="J40" s="632">
        <f>ROUND(H40+I40,2)</f>
        <v>0</v>
      </c>
      <c r="K40" s="1"/>
      <c r="L40" s="1"/>
      <c r="M40" s="1"/>
      <c r="N40" s="1"/>
      <c r="O40" s="630">
        <v>20</v>
      </c>
      <c r="P40" s="630" t="s">
        <v>169</v>
      </c>
      <c r="Q40" s="1"/>
      <c r="R40" s="1"/>
      <c r="S40" s="1"/>
      <c r="T40" s="1"/>
      <c r="U40" s="1"/>
      <c r="V40" s="633" t="s">
        <v>41</v>
      </c>
      <c r="W40" s="631">
        <v>5.0339999999999998</v>
      </c>
      <c r="X40" s="1"/>
      <c r="Y40" s="1"/>
      <c r="Z40" s="630" t="s">
        <v>316</v>
      </c>
      <c r="AA40" s="1"/>
      <c r="AB40" s="630" t="s">
        <v>20</v>
      </c>
    </row>
    <row r="41" spans="1:28" s="14" customFormat="1" ht="13.5">
      <c r="A41" s="645">
        <v>27</v>
      </c>
      <c r="B41" s="646" t="s">
        <v>236</v>
      </c>
      <c r="C41" s="647" t="s">
        <v>910</v>
      </c>
      <c r="D41" s="653" t="s">
        <v>911</v>
      </c>
      <c r="E41" s="649">
        <v>1</v>
      </c>
      <c r="F41" s="648" t="s">
        <v>237</v>
      </c>
      <c r="G41" s="650"/>
      <c r="H41" s="644"/>
      <c r="I41" s="881">
        <f>ROUND(G41*E41,2)</f>
        <v>0</v>
      </c>
      <c r="J41" s="881">
        <f t="shared" ref="J41:J42" si="6">ROUND(H41+I41,2)</f>
        <v>0</v>
      </c>
      <c r="K41" s="651">
        <v>2.64E-2</v>
      </c>
      <c r="L41" s="21">
        <f>ROUND(K41*E41,5)</f>
        <v>2.64E-2</v>
      </c>
      <c r="M41" s="644"/>
      <c r="N41" s="644"/>
      <c r="O41" s="648">
        <v>20</v>
      </c>
      <c r="P41" s="648" t="s">
        <v>169</v>
      </c>
      <c r="Q41" s="644"/>
      <c r="R41" s="644"/>
      <c r="S41" s="644"/>
      <c r="T41" s="644"/>
      <c r="U41" s="644"/>
      <c r="V41" s="652" t="s">
        <v>31</v>
      </c>
      <c r="W41" s="644"/>
      <c r="X41" s="644"/>
      <c r="Y41" s="644"/>
      <c r="Z41" s="648" t="s">
        <v>912</v>
      </c>
      <c r="AA41" s="647" t="s">
        <v>169</v>
      </c>
      <c r="AB41" s="648">
        <v>2</v>
      </c>
    </row>
    <row r="42" spans="1:28" s="14" customFormat="1" ht="13.5">
      <c r="A42" s="645">
        <v>28</v>
      </c>
      <c r="B42" s="646" t="s">
        <v>236</v>
      </c>
      <c r="C42" s="647" t="s">
        <v>913</v>
      </c>
      <c r="D42" s="653" t="s">
        <v>974</v>
      </c>
      <c r="E42" s="649">
        <v>1</v>
      </c>
      <c r="F42" s="648" t="s">
        <v>237</v>
      </c>
      <c r="G42" s="650"/>
      <c r="H42" s="644"/>
      <c r="I42" s="881">
        <f>ROUND(G42*E42,2)</f>
        <v>0</v>
      </c>
      <c r="J42" s="881">
        <f t="shared" si="6"/>
        <v>0</v>
      </c>
      <c r="K42" s="651">
        <v>0.11799999999999999</v>
      </c>
      <c r="L42" s="21">
        <f>ROUND(K42*E42,5)</f>
        <v>0.11799999999999999</v>
      </c>
      <c r="M42" s="644"/>
      <c r="N42" s="644"/>
      <c r="O42" s="648">
        <v>20</v>
      </c>
      <c r="P42" s="648" t="s">
        <v>169</v>
      </c>
      <c r="Q42" s="644"/>
      <c r="R42" s="644"/>
      <c r="S42" s="644"/>
      <c r="T42" s="644"/>
      <c r="U42" s="644"/>
      <c r="V42" s="652" t="s">
        <v>31</v>
      </c>
      <c r="W42" s="644"/>
      <c r="X42" s="644"/>
      <c r="Y42" s="644"/>
      <c r="Z42" s="648" t="s">
        <v>914</v>
      </c>
      <c r="AA42" s="647" t="s">
        <v>169</v>
      </c>
      <c r="AB42" s="648">
        <v>2</v>
      </c>
    </row>
    <row r="43" spans="1:28" s="14" customFormat="1">
      <c r="A43" s="627">
        <v>29</v>
      </c>
      <c r="B43" s="628" t="s">
        <v>350</v>
      </c>
      <c r="C43" s="629" t="s">
        <v>539</v>
      </c>
      <c r="D43" s="634" t="s">
        <v>369</v>
      </c>
      <c r="E43" s="631">
        <f>SUM(J40:J42)/100</f>
        <v>0</v>
      </c>
      <c r="F43" s="630" t="s">
        <v>155</v>
      </c>
      <c r="G43" s="632"/>
      <c r="H43" s="632">
        <f>ROUND(E43*G43, 2)</f>
        <v>0</v>
      </c>
      <c r="I43" s="1"/>
      <c r="J43" s="632">
        <f>ROUND(H43+I43,2)</f>
        <v>0</v>
      </c>
      <c r="K43" s="1"/>
      <c r="L43" s="1"/>
      <c r="M43" s="1"/>
      <c r="N43" s="1"/>
      <c r="O43" s="630">
        <v>20</v>
      </c>
      <c r="P43" s="630" t="s">
        <v>169</v>
      </c>
      <c r="Q43" s="1"/>
      <c r="R43" s="1"/>
      <c r="S43" s="1"/>
      <c r="T43" s="1"/>
      <c r="U43" s="1"/>
      <c r="V43" s="633" t="s">
        <v>41</v>
      </c>
      <c r="W43" s="1"/>
      <c r="X43" s="1"/>
      <c r="Y43" s="1"/>
      <c r="Z43" s="630" t="s">
        <v>316</v>
      </c>
      <c r="AA43" s="1"/>
      <c r="AB43" s="630" t="s">
        <v>20</v>
      </c>
    </row>
    <row r="44" spans="1:28" s="14" customFormat="1">
      <c r="D44" s="15" t="s">
        <v>370</v>
      </c>
      <c r="E44" s="636"/>
      <c r="H44" s="636">
        <f>SUM(H40:H43)</f>
        <v>0</v>
      </c>
      <c r="I44" s="636">
        <f>SUM(I40:I43)</f>
        <v>0</v>
      </c>
      <c r="J44" s="636">
        <f>SUM(J40:J43)</f>
        <v>0</v>
      </c>
      <c r="L44" s="637">
        <f>SUM(L41:L43)</f>
        <v>0.1444</v>
      </c>
      <c r="N44" s="638">
        <v>0</v>
      </c>
      <c r="W44" s="638">
        <v>5.0339999999999998</v>
      </c>
    </row>
    <row r="45" spans="1:28" s="14" customFormat="1">
      <c r="A45" s="194"/>
      <c r="B45" s="322" t="s">
        <v>700</v>
      </c>
      <c r="C45" s="194"/>
      <c r="D45" s="194"/>
      <c r="E45" s="194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194"/>
      <c r="AB45" s="194"/>
    </row>
    <row r="46" spans="1:28" s="1" customFormat="1">
      <c r="A46" s="298">
        <v>30</v>
      </c>
      <c r="B46" s="299" t="s">
        <v>701</v>
      </c>
      <c r="C46" s="300" t="s">
        <v>702</v>
      </c>
      <c r="D46" s="321" t="s">
        <v>703</v>
      </c>
      <c r="E46" s="302">
        <v>15</v>
      </c>
      <c r="F46" s="301" t="s">
        <v>658</v>
      </c>
      <c r="G46" s="303"/>
      <c r="H46" s="512">
        <f>ROUND(E46*G46, 2)</f>
        <v>0</v>
      </c>
      <c r="J46" s="512">
        <f>ROUND(H46+I46,2)</f>
        <v>0</v>
      </c>
      <c r="K46" s="327"/>
      <c r="L46" s="327"/>
      <c r="M46" s="327"/>
      <c r="N46" s="327"/>
      <c r="O46" s="301">
        <v>20</v>
      </c>
      <c r="P46" s="301" t="s">
        <v>169</v>
      </c>
      <c r="Q46" s="327"/>
      <c r="R46" s="327"/>
      <c r="S46" s="327"/>
      <c r="T46" s="327"/>
      <c r="U46" s="327"/>
      <c r="V46" s="305" t="s">
        <v>41</v>
      </c>
      <c r="W46" s="302">
        <v>15</v>
      </c>
      <c r="X46" s="327"/>
      <c r="Y46" s="327"/>
      <c r="Z46" s="301" t="s">
        <v>704</v>
      </c>
      <c r="AA46" s="327"/>
      <c r="AB46" s="301" t="s">
        <v>20</v>
      </c>
    </row>
    <row r="47" spans="1:28" s="1" customFormat="1" ht="25.5" outlineLevel="1">
      <c r="A47" s="327"/>
      <c r="B47" s="327"/>
      <c r="C47" s="327"/>
      <c r="D47" s="321" t="s">
        <v>705</v>
      </c>
      <c r="E47" s="327"/>
      <c r="F47" s="327"/>
      <c r="G47" s="327"/>
      <c r="H47" s="327"/>
      <c r="I47" s="327"/>
      <c r="J47" s="327"/>
      <c r="K47" s="327"/>
      <c r="L47" s="327"/>
      <c r="M47" s="327"/>
      <c r="N47" s="327"/>
      <c r="O47" s="327"/>
      <c r="P47" s="327"/>
      <c r="Q47" s="327"/>
      <c r="R47" s="327"/>
      <c r="S47" s="327"/>
      <c r="T47" s="327"/>
      <c r="U47" s="327"/>
      <c r="V47" s="305" t="s">
        <v>171</v>
      </c>
      <c r="W47" s="327"/>
      <c r="X47" s="327"/>
      <c r="Y47" s="327"/>
      <c r="Z47" s="327"/>
      <c r="AA47" s="327"/>
      <c r="AB47" s="327"/>
    </row>
    <row r="48" spans="1:28" s="616" customFormat="1">
      <c r="A48" s="613">
        <v>31</v>
      </c>
      <c r="B48" s="613" t="s">
        <v>236</v>
      </c>
      <c r="C48" s="613" t="s">
        <v>904</v>
      </c>
      <c r="D48" s="614" t="s">
        <v>1001</v>
      </c>
      <c r="E48" s="558">
        <v>2</v>
      </c>
      <c r="F48" s="613"/>
      <c r="G48" s="559"/>
      <c r="H48" s="512"/>
      <c r="I48" s="512">
        <f>ROUND(G48*E48,2)</f>
        <v>0</v>
      </c>
      <c r="J48" s="512">
        <f>ROUND(H48+I48,2)</f>
        <v>0</v>
      </c>
      <c r="K48" s="613"/>
      <c r="L48" s="613"/>
      <c r="M48" s="613"/>
      <c r="N48" s="613"/>
      <c r="O48" s="613"/>
      <c r="P48" s="613"/>
      <c r="Q48" s="613"/>
      <c r="R48" s="613"/>
      <c r="S48" s="613"/>
      <c r="T48" s="613"/>
      <c r="U48" s="613"/>
      <c r="V48" s="615"/>
      <c r="W48" s="613"/>
      <c r="X48" s="613"/>
      <c r="Y48" s="613"/>
      <c r="Z48" s="613"/>
      <c r="AA48" s="613"/>
      <c r="AB48" s="613"/>
    </row>
    <row r="49" spans="1:28" s="14" customFormat="1">
      <c r="A49" s="194"/>
      <c r="B49" s="194"/>
      <c r="C49" s="194"/>
      <c r="D49" s="157" t="s">
        <v>706</v>
      </c>
      <c r="E49" s="323"/>
      <c r="F49" s="194"/>
      <c r="G49" s="194"/>
      <c r="H49" s="323">
        <f>SUM(H46:H47)</f>
        <v>0</v>
      </c>
      <c r="I49" s="323">
        <f>SUM(I48)</f>
        <v>0</v>
      </c>
      <c r="J49" s="323">
        <f>SUM(J48+J46)</f>
        <v>0</v>
      </c>
      <c r="K49" s="194"/>
      <c r="L49" s="324"/>
      <c r="M49" s="194"/>
      <c r="N49" s="325"/>
      <c r="O49" s="194"/>
      <c r="P49" s="194"/>
      <c r="Q49" s="194"/>
      <c r="R49" s="194"/>
      <c r="S49" s="194"/>
      <c r="T49" s="194"/>
      <c r="U49" s="194"/>
      <c r="V49" s="194"/>
      <c r="W49" s="325">
        <v>15</v>
      </c>
      <c r="X49" s="194"/>
      <c r="Y49" s="194"/>
      <c r="Z49" s="194"/>
      <c r="AA49" s="194"/>
      <c r="AB49" s="194"/>
    </row>
    <row r="50" spans="1:28" s="10" customFormat="1" ht="13.5">
      <c r="A50" s="19"/>
      <c r="B50" s="19"/>
      <c r="C50" s="19"/>
      <c r="D50" s="198" t="s">
        <v>480</v>
      </c>
      <c r="E50" s="195"/>
      <c r="F50" s="19"/>
      <c r="G50" s="19"/>
      <c r="H50" s="195">
        <f>SUM(H49+H38+H44+H20)</f>
        <v>0</v>
      </c>
      <c r="I50" s="195">
        <f t="shared" ref="I50:J50" si="7">SUM(I49+I38+I44+I20)</f>
        <v>0</v>
      </c>
      <c r="J50" s="195">
        <f t="shared" si="7"/>
        <v>0</v>
      </c>
      <c r="K50" s="19"/>
      <c r="L50" s="196">
        <f>SUM(L49+L38+L44+L20)</f>
        <v>0.17710000000000001</v>
      </c>
      <c r="M50" s="19"/>
      <c r="N50" s="197">
        <f>SUM(N49+N38+N44+N20)</f>
        <v>0</v>
      </c>
      <c r="O50" s="19"/>
      <c r="P50" s="19"/>
      <c r="Q50" s="19"/>
      <c r="R50" s="19"/>
      <c r="S50" s="19"/>
      <c r="T50" s="19"/>
      <c r="U50" s="19"/>
      <c r="V50" s="19"/>
      <c r="W50" s="197">
        <v>40.629999999999995</v>
      </c>
      <c r="X50" s="19"/>
      <c r="Y50" s="19"/>
      <c r="Z50" s="19"/>
      <c r="AA50" s="19"/>
      <c r="AB50" s="19"/>
    </row>
    <row r="51" spans="1:28" s="204" customFormat="1">
      <c r="A51" s="326"/>
      <c r="B51" s="326"/>
      <c r="C51" s="326"/>
      <c r="D51" s="199" t="s">
        <v>481</v>
      </c>
      <c r="E51" s="200"/>
      <c r="F51" s="326"/>
      <c r="G51" s="326"/>
      <c r="H51" s="200">
        <f>H50</f>
        <v>0</v>
      </c>
      <c r="I51" s="200">
        <f>I50</f>
        <v>0</v>
      </c>
      <c r="J51" s="200">
        <f>J50</f>
        <v>0</v>
      </c>
      <c r="K51" s="326"/>
      <c r="L51" s="238">
        <f>L50</f>
        <v>0.17710000000000001</v>
      </c>
      <c r="M51" s="326"/>
      <c r="N51" s="201">
        <f>N50</f>
        <v>0</v>
      </c>
      <c r="O51" s="326"/>
      <c r="P51" s="326"/>
      <c r="Q51" s="326"/>
      <c r="R51" s="326"/>
      <c r="S51" s="326"/>
      <c r="T51" s="326"/>
      <c r="U51" s="326"/>
      <c r="V51" s="326"/>
      <c r="W51" s="329">
        <v>40.629999999999995</v>
      </c>
      <c r="X51" s="326"/>
      <c r="Y51" s="326"/>
      <c r="Z51" s="326"/>
      <c r="AA51" s="326"/>
      <c r="AB51" s="326"/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D29"/>
  <sheetViews>
    <sheetView workbookViewId="0">
      <selection activeCell="E13" sqref="E13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97</v>
      </c>
      <c r="I2" s="73"/>
      <c r="J2" s="74" t="s">
        <v>562</v>
      </c>
      <c r="K2" s="73"/>
      <c r="L2" s="73"/>
      <c r="M2" s="75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76" t="s">
        <v>564</v>
      </c>
      <c r="C3" s="77"/>
      <c r="D3" s="77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80" t="s">
        <v>663</v>
      </c>
      <c r="C4" s="81"/>
      <c r="D4" s="81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'KL15'!K5</f>
        <v>42241189</v>
      </c>
      <c r="L5" s="73" t="s">
        <v>571</v>
      </c>
      <c r="M5" s="75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</row>
    <row r="11" spans="1:30" ht="19.5" customHeight="1">
      <c r="B11" s="91">
        <v>1</v>
      </c>
      <c r="C11" s="92" t="s">
        <v>584</v>
      </c>
      <c r="D11" s="147"/>
      <c r="E11" s="147"/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8.9999999999999993E-3</v>
      </c>
      <c r="M11" s="148">
        <f>L11*F15</f>
        <v>0</v>
      </c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</row>
    <row r="12" spans="1:30" ht="19.5" customHeight="1">
      <c r="B12" s="95">
        <v>2</v>
      </c>
      <c r="C12" s="96" t="s">
        <v>587</v>
      </c>
      <c r="D12" s="149"/>
      <c r="E12" s="149"/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1:30" ht="19.5" customHeight="1">
      <c r="B13" s="95">
        <v>3</v>
      </c>
      <c r="C13" s="96" t="s">
        <v>590</v>
      </c>
      <c r="D13" s="149">
        <f>'P16'!H45</f>
        <v>0</v>
      </c>
      <c r="E13" s="149">
        <f>'P16'!I45</f>
        <v>0</v>
      </c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</row>
    <row r="29" spans="2:13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AH48"/>
  <sheetViews>
    <sheetView workbookViewId="0">
      <pane ySplit="10" topLeftCell="A11" activePane="bottomLeft" state="frozen"/>
      <selection pane="bottomLeft" activeCell="J30" sqref="J30"/>
    </sheetView>
  </sheetViews>
  <sheetFormatPr defaultRowHeight="12.75" outlineLevelRow="1" outlineLevelCol="1"/>
  <cols>
    <col min="1" max="1" width="3" customWidth="1"/>
    <col min="2" max="2" width="3.7109375" customWidth="1"/>
    <col min="4" max="4" width="47.42578125" customWidth="1"/>
    <col min="5" max="5" width="7.28515625" customWidth="1"/>
    <col min="6" max="6" width="4.28515625" customWidth="1"/>
    <col min="7" max="8" width="7.85546875" bestFit="1" customWidth="1"/>
    <col min="10" max="10" width="6.85546875" bestFit="1" customWidth="1"/>
    <col min="11" max="11" width="7.85546875" bestFit="1" customWidth="1"/>
    <col min="12" max="12" width="5.7109375" bestFit="1" customWidth="1"/>
    <col min="13" max="13" width="7.85546875" bestFit="1" customWidth="1"/>
    <col min="14" max="14" width="4.28515625" bestFit="1" customWidth="1"/>
    <col min="15" max="15" width="3.5703125" bestFit="1" customWidth="1" collapsed="1"/>
    <col min="16" max="28" width="0" hidden="1" customWidth="1" outlineLevel="1"/>
  </cols>
  <sheetData>
    <row r="1" spans="1:34" ht="13.5">
      <c r="A1" s="206" t="s">
        <v>107</v>
      </c>
      <c r="B1" s="207"/>
      <c r="C1" s="334" t="s">
        <v>573</v>
      </c>
      <c r="D1" s="207"/>
      <c r="E1" s="207"/>
      <c r="F1" s="207"/>
      <c r="G1" s="208"/>
      <c r="H1" s="207"/>
      <c r="I1" s="206" t="s">
        <v>108</v>
      </c>
      <c r="J1" s="208"/>
      <c r="K1" s="214"/>
      <c r="L1" s="207"/>
      <c r="M1" s="207"/>
      <c r="N1" s="207"/>
      <c r="O1" s="207"/>
      <c r="P1" s="207"/>
      <c r="Q1" s="209"/>
      <c r="R1" s="209"/>
      <c r="S1" s="209"/>
      <c r="T1" s="207"/>
      <c r="U1" s="207"/>
      <c r="V1" s="207"/>
      <c r="W1" s="207"/>
      <c r="X1" s="207"/>
      <c r="Y1" s="207"/>
      <c r="Z1" s="222" t="s">
        <v>109</v>
      </c>
      <c r="AA1" s="225" t="s">
        <v>110</v>
      </c>
      <c r="AB1" s="222" t="s">
        <v>111</v>
      </c>
      <c r="AC1" s="222" t="s">
        <v>112</v>
      </c>
      <c r="AD1" s="222" t="s">
        <v>113</v>
      </c>
      <c r="AE1" s="205"/>
      <c r="AF1" s="205"/>
      <c r="AG1" s="205"/>
      <c r="AH1" s="205"/>
    </row>
    <row r="2" spans="1:34" ht="13.5">
      <c r="A2" s="206" t="s">
        <v>646</v>
      </c>
      <c r="B2" s="207"/>
      <c r="C2" s="207"/>
      <c r="D2" s="207"/>
      <c r="E2" s="207"/>
      <c r="F2" s="207"/>
      <c r="G2" s="208"/>
      <c r="H2" s="210"/>
      <c r="I2" s="206" t="s">
        <v>115</v>
      </c>
      <c r="J2" s="208"/>
      <c r="K2" s="214"/>
      <c r="L2" s="207"/>
      <c r="M2" s="207"/>
      <c r="N2" s="207"/>
      <c r="O2" s="207"/>
      <c r="P2" s="207"/>
      <c r="Q2" s="209"/>
      <c r="R2" s="209"/>
      <c r="S2" s="209"/>
      <c r="T2" s="207"/>
      <c r="U2" s="207"/>
      <c r="V2" s="207"/>
      <c r="W2" s="207"/>
      <c r="X2" s="207"/>
      <c r="Y2" s="207"/>
      <c r="Z2" s="222" t="s">
        <v>116</v>
      </c>
      <c r="AA2" s="224" t="s">
        <v>117</v>
      </c>
      <c r="AB2" s="223" t="s">
        <v>118</v>
      </c>
      <c r="AC2" s="223"/>
      <c r="AD2" s="224"/>
      <c r="AE2" s="205"/>
      <c r="AF2" s="205"/>
      <c r="AG2" s="205"/>
      <c r="AH2" s="205"/>
    </row>
    <row r="3" spans="1:34" ht="13.5">
      <c r="A3" s="206" t="s">
        <v>955</v>
      </c>
      <c r="B3" s="207"/>
      <c r="C3" s="207"/>
      <c r="D3" s="207"/>
      <c r="E3" s="207"/>
      <c r="F3" s="207"/>
      <c r="G3" s="208"/>
      <c r="H3" s="207"/>
      <c r="I3" s="206" t="s">
        <v>951</v>
      </c>
      <c r="J3" s="208"/>
      <c r="K3" s="214"/>
      <c r="L3" s="207"/>
      <c r="M3" s="207"/>
      <c r="N3" s="207"/>
      <c r="O3" s="207"/>
      <c r="P3" s="207"/>
      <c r="Q3" s="209"/>
      <c r="R3" s="209"/>
      <c r="S3" s="209"/>
      <c r="T3" s="207"/>
      <c r="U3" s="207"/>
      <c r="V3" s="207"/>
      <c r="W3" s="207"/>
      <c r="X3" s="207"/>
      <c r="Y3" s="207"/>
      <c r="Z3" s="222" t="s">
        <v>119</v>
      </c>
      <c r="AA3" s="224" t="s">
        <v>120</v>
      </c>
      <c r="AB3" s="223" t="s">
        <v>118</v>
      </c>
      <c r="AC3" s="223" t="s">
        <v>121</v>
      </c>
      <c r="AD3" s="224" t="s">
        <v>122</v>
      </c>
      <c r="AE3" s="205"/>
      <c r="AF3" s="205"/>
      <c r="AG3" s="205"/>
      <c r="AH3" s="205"/>
    </row>
    <row r="4" spans="1:34" ht="13.5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9"/>
      <c r="R4" s="209"/>
      <c r="S4" s="209"/>
      <c r="T4" s="207"/>
      <c r="U4" s="207"/>
      <c r="V4" s="207"/>
      <c r="W4" s="207"/>
      <c r="X4" s="207"/>
      <c r="Y4" s="207"/>
      <c r="Z4" s="222" t="s">
        <v>123</v>
      </c>
      <c r="AA4" s="224" t="s">
        <v>124</v>
      </c>
      <c r="AB4" s="223" t="s">
        <v>118</v>
      </c>
      <c r="AC4" s="223"/>
      <c r="AD4" s="224"/>
      <c r="AE4" s="205"/>
      <c r="AF4" s="205"/>
      <c r="AG4" s="205"/>
      <c r="AH4" s="205"/>
    </row>
    <row r="5" spans="1:34" ht="13.5">
      <c r="A5" s="206" t="s">
        <v>96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9"/>
      <c r="R5" s="209"/>
      <c r="S5" s="209"/>
      <c r="T5" s="207"/>
      <c r="U5" s="207"/>
      <c r="V5" s="207"/>
      <c r="W5" s="207"/>
      <c r="X5" s="207"/>
      <c r="Y5" s="207"/>
      <c r="Z5" s="222" t="s">
        <v>125</v>
      </c>
      <c r="AA5" s="224" t="s">
        <v>120</v>
      </c>
      <c r="AB5" s="223" t="s">
        <v>118</v>
      </c>
      <c r="AC5" s="223" t="s">
        <v>121</v>
      </c>
      <c r="AD5" s="224" t="s">
        <v>122</v>
      </c>
      <c r="AE5" s="205"/>
      <c r="AF5" s="205"/>
      <c r="AG5" s="205"/>
      <c r="AH5" s="205"/>
    </row>
    <row r="6" spans="1:34" ht="13.5">
      <c r="A6" s="206" t="s">
        <v>126</v>
      </c>
      <c r="B6" s="207"/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9"/>
      <c r="R6" s="209"/>
      <c r="S6" s="209"/>
      <c r="T6" s="207"/>
      <c r="U6" s="207"/>
      <c r="V6" s="207"/>
      <c r="W6" s="207"/>
      <c r="X6" s="207"/>
      <c r="Y6" s="207"/>
      <c r="Z6" s="207"/>
      <c r="AA6" s="210"/>
      <c r="AB6" s="207"/>
      <c r="AC6" s="205"/>
      <c r="AD6" s="205"/>
      <c r="AE6" s="205"/>
      <c r="AF6" s="205"/>
      <c r="AG6" s="205"/>
      <c r="AH6" s="205"/>
    </row>
    <row r="7" spans="1:34" ht="13.5">
      <c r="A7" s="206" t="s">
        <v>647</v>
      </c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9"/>
      <c r="R7" s="209"/>
      <c r="S7" s="209"/>
      <c r="T7" s="207"/>
      <c r="U7" s="207"/>
      <c r="V7" s="207"/>
      <c r="W7" s="207"/>
      <c r="X7" s="207"/>
      <c r="Y7" s="207"/>
      <c r="Z7" s="207"/>
      <c r="AA7" s="210"/>
      <c r="AB7" s="207"/>
      <c r="AC7" s="205"/>
      <c r="AD7" s="205"/>
      <c r="AE7" s="205"/>
      <c r="AF7" s="205"/>
      <c r="AG7" s="205"/>
      <c r="AH7" s="205"/>
    </row>
    <row r="8" spans="1:34" ht="14.25" thickBot="1">
      <c r="A8" s="205"/>
      <c r="B8" s="211"/>
      <c r="C8" s="212"/>
      <c r="D8" s="213" t="s">
        <v>129</v>
      </c>
      <c r="E8" s="209"/>
      <c r="F8" s="207"/>
      <c r="G8" s="208"/>
      <c r="H8" s="208"/>
      <c r="I8" s="208"/>
      <c r="J8" s="208"/>
      <c r="K8" s="214"/>
      <c r="L8" s="214"/>
      <c r="M8" s="209"/>
      <c r="N8" s="209"/>
      <c r="O8" s="207"/>
      <c r="P8" s="207"/>
      <c r="Q8" s="209"/>
      <c r="R8" s="209"/>
      <c r="S8" s="209"/>
      <c r="T8" s="207"/>
      <c r="U8" s="207"/>
      <c r="V8" s="207"/>
      <c r="W8" s="207"/>
      <c r="X8" s="207"/>
      <c r="Y8" s="207"/>
      <c r="Z8" s="207"/>
      <c r="AA8" s="210"/>
      <c r="AB8" s="207"/>
      <c r="AC8" s="205"/>
      <c r="AD8" s="205"/>
      <c r="AE8" s="205"/>
      <c r="AF8" s="205"/>
      <c r="AG8" s="205"/>
      <c r="AH8" s="205"/>
    </row>
    <row r="9" spans="1:34" ht="14.25" thickTop="1">
      <c r="A9" s="228" t="s">
        <v>654</v>
      </c>
      <c r="B9" s="228" t="s">
        <v>130</v>
      </c>
      <c r="C9" s="228" t="s">
        <v>131</v>
      </c>
      <c r="D9" s="228" t="s">
        <v>132</v>
      </c>
      <c r="E9" s="228" t="s">
        <v>133</v>
      </c>
      <c r="F9" s="228" t="s">
        <v>557</v>
      </c>
      <c r="G9" s="228" t="s">
        <v>134</v>
      </c>
      <c r="H9" s="228" t="s">
        <v>135</v>
      </c>
      <c r="I9" s="228" t="s">
        <v>136</v>
      </c>
      <c r="J9" s="228" t="s">
        <v>137</v>
      </c>
      <c r="K9" s="229" t="s">
        <v>138</v>
      </c>
      <c r="L9" s="230"/>
      <c r="M9" s="231" t="s">
        <v>139</v>
      </c>
      <c r="N9" s="230"/>
      <c r="O9" s="232" t="s">
        <v>50</v>
      </c>
      <c r="P9" s="226" t="s">
        <v>140</v>
      </c>
      <c r="Q9" s="215" t="s">
        <v>133</v>
      </c>
      <c r="R9" s="215" t="s">
        <v>133</v>
      </c>
      <c r="S9" s="216" t="s">
        <v>133</v>
      </c>
      <c r="T9" s="220" t="s">
        <v>141</v>
      </c>
      <c r="U9" s="220" t="s">
        <v>142</v>
      </c>
      <c r="V9" s="220" t="s">
        <v>143</v>
      </c>
      <c r="W9" s="219" t="s">
        <v>144</v>
      </c>
      <c r="X9" s="219" t="s">
        <v>145</v>
      </c>
      <c r="Y9" s="219" t="s">
        <v>146</v>
      </c>
      <c r="Z9" s="236" t="s">
        <v>147</v>
      </c>
      <c r="AA9" s="236" t="s">
        <v>148</v>
      </c>
      <c r="AB9" s="207" t="s">
        <v>143</v>
      </c>
      <c r="AC9" s="205"/>
      <c r="AD9" s="205"/>
      <c r="AE9" s="205"/>
      <c r="AF9" s="205"/>
      <c r="AG9" s="205"/>
      <c r="AH9" s="205"/>
    </row>
    <row r="10" spans="1:34" ht="14.25" thickBot="1">
      <c r="A10" s="233" t="s">
        <v>655</v>
      </c>
      <c r="B10" s="233" t="s">
        <v>150</v>
      </c>
      <c r="C10" s="234"/>
      <c r="D10" s="233" t="s">
        <v>151</v>
      </c>
      <c r="E10" s="233" t="s">
        <v>152</v>
      </c>
      <c r="F10" s="233" t="s">
        <v>558</v>
      </c>
      <c r="G10" s="233" t="s">
        <v>153</v>
      </c>
      <c r="H10" s="233"/>
      <c r="I10" s="233" t="s">
        <v>154</v>
      </c>
      <c r="J10" s="233"/>
      <c r="K10" s="233" t="s">
        <v>134</v>
      </c>
      <c r="L10" s="233" t="s">
        <v>137</v>
      </c>
      <c r="M10" s="235" t="s">
        <v>134</v>
      </c>
      <c r="N10" s="233" t="s">
        <v>137</v>
      </c>
      <c r="O10" s="235" t="s">
        <v>155</v>
      </c>
      <c r="P10" s="227"/>
      <c r="Q10" s="217" t="s">
        <v>156</v>
      </c>
      <c r="R10" s="217" t="s">
        <v>157</v>
      </c>
      <c r="S10" s="218" t="s">
        <v>158</v>
      </c>
      <c r="T10" s="220" t="s">
        <v>159</v>
      </c>
      <c r="U10" s="220" t="s">
        <v>160</v>
      </c>
      <c r="V10" s="220" t="s">
        <v>161</v>
      </c>
      <c r="W10" s="219"/>
      <c r="X10" s="207"/>
      <c r="Y10" s="207"/>
      <c r="Z10" s="236" t="s">
        <v>162</v>
      </c>
      <c r="AA10" s="236" t="s">
        <v>149</v>
      </c>
      <c r="AB10" s="207" t="s">
        <v>163</v>
      </c>
      <c r="AC10" s="205"/>
      <c r="AD10" s="205"/>
      <c r="AE10" s="205"/>
      <c r="AF10" s="205"/>
      <c r="AG10" s="205"/>
      <c r="AH10" s="205"/>
    </row>
    <row r="11" spans="1:34" s="204" customFormat="1" ht="13.5" thickTop="1"/>
    <row r="12" spans="1:34" s="13" customFormat="1" ht="13.5">
      <c r="B12" s="12" t="s">
        <v>628</v>
      </c>
    </row>
    <row r="13" spans="1:34" s="16" customFormat="1" ht="13.5">
      <c r="A13" s="14"/>
      <c r="B13" s="237" t="s">
        <v>844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34" s="382" customFormat="1" ht="13.5">
      <c r="A14" s="380"/>
      <c r="B14" s="381" t="s">
        <v>808</v>
      </c>
      <c r="C14" s="380"/>
      <c r="D14" s="380"/>
      <c r="E14" s="380"/>
      <c r="F14" s="380"/>
      <c r="G14" s="380"/>
      <c r="H14" s="380"/>
      <c r="I14" s="380"/>
      <c r="J14" s="380"/>
      <c r="K14" s="380"/>
      <c r="L14" s="380"/>
      <c r="M14" s="380"/>
      <c r="N14" s="380"/>
    </row>
    <row r="15" spans="1:34" s="332" customFormat="1" ht="13.5">
      <c r="A15" s="1">
        <v>1</v>
      </c>
      <c r="B15" s="394" t="s">
        <v>811</v>
      </c>
      <c r="C15" s="395" t="s">
        <v>812</v>
      </c>
      <c r="D15" s="398" t="s">
        <v>813</v>
      </c>
      <c r="E15" s="397">
        <v>100</v>
      </c>
      <c r="F15" s="396" t="s">
        <v>193</v>
      </c>
      <c r="G15" s="387"/>
      <c r="H15" s="386">
        <f>ROUND(E15*G15,2)</f>
        <v>0</v>
      </c>
      <c r="I15" s="384"/>
      <c r="J15" s="386">
        <f>ROUND(I15+H15,2)</f>
        <v>0</v>
      </c>
      <c r="K15" s="1"/>
      <c r="L15" s="1"/>
      <c r="M15" s="1"/>
      <c r="N15" s="1"/>
    </row>
    <row r="16" spans="1:34" s="332" customFormat="1" ht="13.5">
      <c r="A16" s="1">
        <v>2</v>
      </c>
      <c r="B16" s="446" t="s">
        <v>236</v>
      </c>
      <c r="C16" s="447" t="s">
        <v>814</v>
      </c>
      <c r="D16" s="451" t="s">
        <v>815</v>
      </c>
      <c r="E16" s="449">
        <v>100</v>
      </c>
      <c r="F16" s="448" t="s">
        <v>193</v>
      </c>
      <c r="G16" s="385"/>
      <c r="H16" s="383"/>
      <c r="I16" s="386">
        <f>ROUND(G16*E16,2)</f>
        <v>0</v>
      </c>
      <c r="J16" s="386">
        <f>ROUND(I16+H16,2)</f>
        <v>0</v>
      </c>
      <c r="K16" s="1"/>
      <c r="L16" s="1"/>
      <c r="M16" s="1"/>
      <c r="N16" s="1"/>
    </row>
    <row r="17" spans="1:15" s="204" customFormat="1" ht="13.5">
      <c r="A17" s="1">
        <v>3</v>
      </c>
      <c r="B17" s="417" t="s">
        <v>811</v>
      </c>
      <c r="C17" s="418" t="s">
        <v>822</v>
      </c>
      <c r="D17" s="421" t="s">
        <v>823</v>
      </c>
      <c r="E17" s="420">
        <v>1</v>
      </c>
      <c r="F17" s="419" t="s">
        <v>810</v>
      </c>
      <c r="G17" s="424"/>
      <c r="H17" s="354">
        <f>ROUND(E17*G17,2)</f>
        <v>0</v>
      </c>
      <c r="I17" s="399"/>
      <c r="J17" s="354">
        <f>ROUND(I17+H17,2)</f>
        <v>0</v>
      </c>
      <c r="K17" s="1"/>
      <c r="L17" s="1"/>
      <c r="M17" s="1"/>
      <c r="N17" s="1"/>
      <c r="O17" s="352">
        <v>20</v>
      </c>
    </row>
    <row r="18" spans="1:15" s="204" customFormat="1" ht="13.5" collapsed="1">
      <c r="A18" s="1">
        <v>4</v>
      </c>
      <c r="B18" s="426" t="s">
        <v>236</v>
      </c>
      <c r="C18" s="427" t="s">
        <v>824</v>
      </c>
      <c r="D18" s="431" t="s">
        <v>825</v>
      </c>
      <c r="E18" s="429">
        <v>1</v>
      </c>
      <c r="F18" s="428" t="s">
        <v>826</v>
      </c>
      <c r="G18" s="430"/>
      <c r="H18" s="425"/>
      <c r="I18" s="354">
        <f>ROUND(G18*E18,2)</f>
        <v>0</v>
      </c>
      <c r="J18" s="354">
        <f>ROUND(I18+H18,2)</f>
        <v>0</v>
      </c>
      <c r="K18" s="1"/>
      <c r="L18" s="1"/>
      <c r="M18" s="1"/>
      <c r="N18" s="1"/>
      <c r="O18" s="352">
        <v>20</v>
      </c>
    </row>
    <row r="19" spans="1:15" s="204" customFormat="1" ht="13.5" hidden="1" outlineLevel="1">
      <c r="A19" s="1"/>
      <c r="B19" s="425"/>
      <c r="C19" s="425"/>
      <c r="D19" s="431" t="s">
        <v>827</v>
      </c>
      <c r="E19" s="425"/>
      <c r="F19" s="425"/>
      <c r="G19" s="425"/>
      <c r="H19" s="425"/>
      <c r="I19" s="425"/>
      <c r="J19" s="425"/>
      <c r="K19" s="1"/>
      <c r="L19" s="1"/>
      <c r="M19" s="1"/>
      <c r="N19" s="1"/>
    </row>
    <row r="20" spans="1:15" s="204" customFormat="1" ht="13.5" hidden="1" outlineLevel="1">
      <c r="A20" s="1"/>
      <c r="B20" s="425"/>
      <c r="C20" s="425"/>
      <c r="D20" s="431" t="s">
        <v>828</v>
      </c>
      <c r="E20" s="425"/>
      <c r="F20" s="425"/>
      <c r="G20" s="425"/>
      <c r="H20" s="425"/>
      <c r="I20" s="425"/>
      <c r="J20" s="425"/>
      <c r="K20" s="1"/>
      <c r="L20" s="1"/>
      <c r="M20" s="1"/>
      <c r="N20" s="1"/>
    </row>
    <row r="21" spans="1:15" s="204" customFormat="1" ht="13.5" hidden="1" outlineLevel="1">
      <c r="A21" s="1"/>
      <c r="B21" s="425"/>
      <c r="C21" s="425"/>
      <c r="D21" s="431" t="s">
        <v>829</v>
      </c>
      <c r="E21" s="425"/>
      <c r="F21" s="425"/>
      <c r="G21" s="425"/>
      <c r="H21" s="425"/>
      <c r="I21" s="425"/>
      <c r="J21" s="425"/>
      <c r="K21" s="1"/>
      <c r="L21" s="1"/>
      <c r="M21" s="1"/>
      <c r="N21" s="1"/>
    </row>
    <row r="22" spans="1:15" s="204" customFormat="1" ht="13.5" hidden="1" outlineLevel="1">
      <c r="A22" s="1"/>
      <c r="B22" s="425"/>
      <c r="C22" s="425"/>
      <c r="D22" s="431" t="s">
        <v>830</v>
      </c>
      <c r="E22" s="425"/>
      <c r="F22" s="425"/>
      <c r="G22" s="425"/>
      <c r="H22" s="425"/>
      <c r="I22" s="425"/>
      <c r="J22" s="425"/>
      <c r="K22" s="1"/>
      <c r="L22" s="1"/>
      <c r="M22" s="1"/>
      <c r="N22" s="1"/>
    </row>
    <row r="23" spans="1:15" s="204" customFormat="1" ht="13.5" hidden="1" outlineLevel="1">
      <c r="A23" s="1"/>
      <c r="B23" s="425"/>
      <c r="C23" s="425"/>
      <c r="D23" s="431" t="s">
        <v>831</v>
      </c>
      <c r="E23" s="425"/>
      <c r="F23" s="425"/>
      <c r="G23" s="425"/>
      <c r="H23" s="425"/>
      <c r="I23" s="425"/>
      <c r="J23" s="425"/>
      <c r="K23" s="1"/>
      <c r="L23" s="1"/>
      <c r="M23" s="1"/>
      <c r="N23" s="1"/>
    </row>
    <row r="24" spans="1:15" s="204" customFormat="1" ht="13.5" hidden="1" outlineLevel="1">
      <c r="A24" s="1"/>
      <c r="B24" s="425"/>
      <c r="C24" s="425"/>
      <c r="D24" s="431" t="s">
        <v>832</v>
      </c>
      <c r="E24" s="425"/>
      <c r="F24" s="425"/>
      <c r="G24" s="425"/>
      <c r="H24" s="425"/>
      <c r="I24" s="425"/>
      <c r="J24" s="425"/>
      <c r="K24" s="1"/>
      <c r="L24" s="1"/>
      <c r="M24" s="1"/>
      <c r="N24" s="1"/>
    </row>
    <row r="25" spans="1:15" s="204" customFormat="1" ht="13.5" hidden="1" outlineLevel="1">
      <c r="A25" s="1"/>
      <c r="B25" s="425"/>
      <c r="C25" s="425"/>
      <c r="D25" s="431" t="s">
        <v>833</v>
      </c>
      <c r="E25" s="425"/>
      <c r="F25" s="425"/>
      <c r="G25" s="425"/>
      <c r="H25" s="425"/>
      <c r="I25" s="425"/>
      <c r="J25" s="425"/>
      <c r="K25" s="1"/>
      <c r="L25" s="1"/>
      <c r="M25" s="1"/>
      <c r="N25" s="1"/>
    </row>
    <row r="26" spans="1:15" s="204" customFormat="1" ht="13.5" hidden="1" outlineLevel="1">
      <c r="A26" s="1"/>
      <c r="B26" s="425"/>
      <c r="C26" s="425"/>
      <c r="D26" s="431" t="s">
        <v>834</v>
      </c>
      <c r="E26" s="425"/>
      <c r="F26" s="425"/>
      <c r="G26" s="425"/>
      <c r="H26" s="425"/>
      <c r="I26" s="425"/>
      <c r="J26" s="425"/>
      <c r="K26" s="1"/>
      <c r="L26" s="1"/>
      <c r="M26" s="1"/>
      <c r="N26" s="1"/>
    </row>
    <row r="27" spans="1:15" s="204" customFormat="1" ht="13.5" hidden="1" outlineLevel="1">
      <c r="A27" s="1"/>
      <c r="B27" s="425"/>
      <c r="C27" s="425"/>
      <c r="D27" s="431" t="s">
        <v>835</v>
      </c>
      <c r="E27" s="425"/>
      <c r="F27" s="425"/>
      <c r="G27" s="425"/>
      <c r="H27" s="425"/>
      <c r="I27" s="425"/>
      <c r="J27" s="425"/>
      <c r="K27" s="1"/>
      <c r="L27" s="1"/>
      <c r="M27" s="1"/>
      <c r="N27" s="1"/>
    </row>
    <row r="28" spans="1:15" s="1" customFormat="1">
      <c r="A28" s="1">
        <v>5</v>
      </c>
      <c r="B28" s="327" t="s">
        <v>236</v>
      </c>
      <c r="C28" s="427" t="s">
        <v>838</v>
      </c>
      <c r="D28" s="431" t="s">
        <v>837</v>
      </c>
      <c r="E28" s="392">
        <v>6</v>
      </c>
      <c r="F28" s="327" t="s">
        <v>334</v>
      </c>
      <c r="G28" s="391"/>
      <c r="H28" s="391"/>
      <c r="I28" s="354">
        <f>ROUND(G28*E28,2)</f>
        <v>0</v>
      </c>
      <c r="J28" s="354">
        <f>ROUND(I28+H28,2)</f>
        <v>0</v>
      </c>
      <c r="O28" s="352">
        <v>20</v>
      </c>
    </row>
    <row r="29" spans="1:15" s="1" customFormat="1" ht="13.5">
      <c r="A29" s="1">
        <v>6</v>
      </c>
      <c r="B29" s="439" t="s">
        <v>236</v>
      </c>
      <c r="C29" s="440" t="s">
        <v>839</v>
      </c>
      <c r="D29" s="444" t="s">
        <v>840</v>
      </c>
      <c r="E29" s="442">
        <v>2</v>
      </c>
      <c r="F29" s="441" t="s">
        <v>826</v>
      </c>
      <c r="G29" s="443"/>
      <c r="H29" s="438"/>
      <c r="I29" s="354">
        <f>ROUND(G29*E29,2)</f>
        <v>0</v>
      </c>
      <c r="J29" s="354">
        <f>ROUND(I29+H29,2)</f>
        <v>0</v>
      </c>
      <c r="O29" s="352">
        <v>20</v>
      </c>
    </row>
    <row r="30" spans="1:15" s="1" customFormat="1" ht="13.5">
      <c r="A30" s="1">
        <v>7</v>
      </c>
      <c r="B30" s="446" t="s">
        <v>236</v>
      </c>
      <c r="C30" s="447" t="s">
        <v>841</v>
      </c>
      <c r="D30" s="451" t="s">
        <v>842</v>
      </c>
      <c r="E30" s="449">
        <v>1</v>
      </c>
      <c r="F30" s="448" t="s">
        <v>237</v>
      </c>
      <c r="G30" s="450"/>
      <c r="H30" s="445"/>
      <c r="I30" s="881">
        <f>ROUND(G30*E30,2)</f>
        <v>0</v>
      </c>
      <c r="J30" s="881">
        <f>ROUND(I30+H30,2)</f>
        <v>0</v>
      </c>
      <c r="O30" s="352"/>
    </row>
    <row r="31" spans="1:15" s="332" customFormat="1" ht="13.5">
      <c r="A31" s="1">
        <v>8</v>
      </c>
      <c r="B31" s="426" t="s">
        <v>635</v>
      </c>
      <c r="C31" s="1" t="s">
        <v>843</v>
      </c>
      <c r="D31" s="1" t="s">
        <v>836</v>
      </c>
      <c r="E31" s="429">
        <v>1</v>
      </c>
      <c r="F31" s="428" t="s">
        <v>826</v>
      </c>
      <c r="G31" s="399"/>
      <c r="H31" s="386">
        <f>ROUND(E31*G31,2)</f>
        <v>0</v>
      </c>
      <c r="I31" s="384"/>
      <c r="J31" s="386">
        <f>ROUND(I31+H31,2)</f>
        <v>0</v>
      </c>
      <c r="K31" s="1"/>
      <c r="L31" s="1"/>
      <c r="M31" s="1"/>
      <c r="N31" s="1"/>
    </row>
    <row r="32" spans="1:15" s="382" customFormat="1" ht="13.5">
      <c r="A32" s="380"/>
      <c r="B32" s="380"/>
      <c r="C32" s="380"/>
      <c r="D32" s="393" t="s">
        <v>808</v>
      </c>
      <c r="E32" s="380"/>
      <c r="F32" s="380"/>
      <c r="G32" s="390"/>
      <c r="H32" s="390">
        <f>SUM(H15:H31)</f>
        <v>0</v>
      </c>
      <c r="I32" s="390">
        <f>SUM(I15:I31)</f>
        <v>0</v>
      </c>
      <c r="J32" s="390">
        <f>SUM(J15:J31)</f>
        <v>0</v>
      </c>
      <c r="K32" s="380"/>
      <c r="L32" s="380"/>
      <c r="M32" s="380"/>
      <c r="N32" s="380"/>
    </row>
    <row r="33" spans="1:28" s="382" customFormat="1" ht="13.5">
      <c r="A33" s="380"/>
      <c r="B33" s="381" t="s">
        <v>809</v>
      </c>
      <c r="C33" s="380"/>
      <c r="D33" s="380"/>
      <c r="E33" s="380"/>
      <c r="F33" s="380"/>
      <c r="G33" s="390"/>
      <c r="H33" s="390"/>
      <c r="I33" s="390"/>
      <c r="J33" s="390"/>
      <c r="K33" s="380"/>
      <c r="L33" s="380"/>
      <c r="M33" s="380"/>
      <c r="N33" s="380"/>
    </row>
    <row r="34" spans="1:28" s="204" customFormat="1" ht="13.5">
      <c r="A34" s="349">
        <v>9</v>
      </c>
      <c r="B34" s="350" t="s">
        <v>630</v>
      </c>
      <c r="C34" s="351" t="s">
        <v>648</v>
      </c>
      <c r="D34" s="372" t="s">
        <v>649</v>
      </c>
      <c r="E34" s="353">
        <v>100</v>
      </c>
      <c r="F34" s="352" t="s">
        <v>193</v>
      </c>
      <c r="G34" s="354"/>
      <c r="H34" s="354">
        <f>ROUND(E34*G34,2)</f>
        <v>0</v>
      </c>
      <c r="I34" s="399"/>
      <c r="J34" s="354">
        <f t="shared" ref="J34:J42" si="0">ROUND(I34+H34,2)</f>
        <v>0</v>
      </c>
      <c r="K34" s="355">
        <v>2.0300000000000001E-3</v>
      </c>
      <c r="L34" s="355">
        <v>0.20300000000000001</v>
      </c>
      <c r="M34" s="1"/>
      <c r="N34" s="1"/>
      <c r="O34" s="352">
        <v>20</v>
      </c>
      <c r="P34" s="352" t="s">
        <v>169</v>
      </c>
      <c r="V34" s="356" t="s">
        <v>631</v>
      </c>
      <c r="W34" s="353">
        <v>7.9</v>
      </c>
      <c r="Z34" s="352" t="s">
        <v>632</v>
      </c>
      <c r="AB34" s="352" t="s">
        <v>20</v>
      </c>
    </row>
    <row r="35" spans="1:28" s="204" customFormat="1" ht="13.5">
      <c r="A35" s="349">
        <v>10</v>
      </c>
      <c r="B35" s="350" t="s">
        <v>236</v>
      </c>
      <c r="C35" s="351" t="s">
        <v>650</v>
      </c>
      <c r="D35" s="372" t="s">
        <v>651</v>
      </c>
      <c r="E35" s="353">
        <v>100</v>
      </c>
      <c r="F35" s="352" t="s">
        <v>193</v>
      </c>
      <c r="G35" s="354"/>
      <c r="H35" s="399"/>
      <c r="I35" s="354">
        <f>ROUND(G35*E35,2)</f>
        <v>0</v>
      </c>
      <c r="J35" s="354">
        <f t="shared" si="0"/>
        <v>0</v>
      </c>
      <c r="K35" s="1"/>
      <c r="L35" s="1"/>
      <c r="M35" s="1"/>
      <c r="N35" s="1"/>
      <c r="O35" s="352">
        <v>20</v>
      </c>
      <c r="P35" s="352" t="s">
        <v>169</v>
      </c>
      <c r="V35" s="356" t="s">
        <v>31</v>
      </c>
      <c r="Z35" s="352" t="s">
        <v>652</v>
      </c>
      <c r="AA35" s="351" t="s">
        <v>653</v>
      </c>
      <c r="AB35" s="352">
        <v>2</v>
      </c>
    </row>
    <row r="36" spans="1:28" ht="13.5">
      <c r="A36" s="1">
        <v>11</v>
      </c>
      <c r="B36" s="394" t="s">
        <v>811</v>
      </c>
      <c r="C36" s="395" t="s">
        <v>812</v>
      </c>
      <c r="D36" s="398" t="s">
        <v>813</v>
      </c>
      <c r="E36" s="397">
        <v>100</v>
      </c>
      <c r="F36" s="396" t="s">
        <v>193</v>
      </c>
      <c r="G36" s="387"/>
      <c r="H36" s="386">
        <f>ROUND(E36*G36,2)</f>
        <v>0</v>
      </c>
      <c r="I36" s="384"/>
      <c r="J36" s="386">
        <f t="shared" si="0"/>
        <v>0</v>
      </c>
      <c r="K36" s="1"/>
      <c r="L36" s="1"/>
      <c r="M36" s="1"/>
      <c r="N36" s="1"/>
    </row>
    <row r="37" spans="1:28" ht="13.5">
      <c r="A37" s="1">
        <v>12</v>
      </c>
      <c r="B37" s="402" t="s">
        <v>236</v>
      </c>
      <c r="C37" s="403" t="s">
        <v>814</v>
      </c>
      <c r="D37" s="406" t="s">
        <v>815</v>
      </c>
      <c r="E37" s="405">
        <v>100</v>
      </c>
      <c r="F37" s="404" t="s">
        <v>193</v>
      </c>
      <c r="G37" s="385"/>
      <c r="H37" s="383"/>
      <c r="I37" s="386">
        <f>ROUND(G37*E37,2)</f>
        <v>0</v>
      </c>
      <c r="J37" s="386">
        <f t="shared" si="0"/>
        <v>0</v>
      </c>
      <c r="K37" s="1"/>
      <c r="L37" s="1"/>
      <c r="M37" s="1"/>
      <c r="N37" s="1"/>
    </row>
    <row r="38" spans="1:28" ht="13.5">
      <c r="A38" s="1">
        <v>13</v>
      </c>
      <c r="B38" s="407" t="s">
        <v>811</v>
      </c>
      <c r="C38" s="408" t="s">
        <v>816</v>
      </c>
      <c r="D38" s="411" t="s">
        <v>817</v>
      </c>
      <c r="E38" s="410">
        <v>8</v>
      </c>
      <c r="F38" s="409" t="s">
        <v>237</v>
      </c>
      <c r="G38" s="385"/>
      <c r="H38" s="386">
        <f>ROUND(E38*G38,2)</f>
        <v>0</v>
      </c>
      <c r="I38" s="384"/>
      <c r="J38" s="386">
        <f t="shared" si="0"/>
        <v>0</v>
      </c>
      <c r="K38" s="1"/>
      <c r="L38" s="1"/>
      <c r="M38" s="1"/>
      <c r="N38" s="1"/>
    </row>
    <row r="39" spans="1:28" ht="13.5">
      <c r="A39" s="1">
        <v>14</v>
      </c>
      <c r="B39" s="407" t="s">
        <v>236</v>
      </c>
      <c r="C39" s="408" t="s">
        <v>818</v>
      </c>
      <c r="D39" s="411" t="s">
        <v>819</v>
      </c>
      <c r="E39" s="410">
        <v>8</v>
      </c>
      <c r="F39" s="409" t="s">
        <v>237</v>
      </c>
      <c r="G39" s="385"/>
      <c r="H39" s="383"/>
      <c r="I39" s="386">
        <f>ROUND(G39*E39,2)</f>
        <v>0</v>
      </c>
      <c r="J39" s="386">
        <f t="shared" si="0"/>
        <v>0</v>
      </c>
      <c r="K39" s="1"/>
      <c r="L39" s="1"/>
      <c r="M39" s="1"/>
      <c r="N39" s="1"/>
    </row>
    <row r="40" spans="1:28" ht="13.5">
      <c r="A40" s="1">
        <v>15</v>
      </c>
      <c r="B40" s="412" t="s">
        <v>236</v>
      </c>
      <c r="C40" s="413" t="s">
        <v>820</v>
      </c>
      <c r="D40" s="416" t="s">
        <v>821</v>
      </c>
      <c r="E40" s="415">
        <v>1</v>
      </c>
      <c r="F40" s="414" t="s">
        <v>237</v>
      </c>
      <c r="G40" s="385"/>
      <c r="H40" s="383"/>
      <c r="I40" s="386">
        <f>ROUND(G40*E40,2)</f>
        <v>0</v>
      </c>
      <c r="J40" s="386">
        <f t="shared" si="0"/>
        <v>0</v>
      </c>
      <c r="K40" s="1"/>
      <c r="L40" s="1"/>
      <c r="M40" s="1"/>
      <c r="N40" s="1"/>
    </row>
    <row r="41" spans="1:28" ht="25.5">
      <c r="A41" s="1">
        <v>16</v>
      </c>
      <c r="B41" s="426" t="s">
        <v>236</v>
      </c>
      <c r="C41" s="436">
        <v>310040</v>
      </c>
      <c r="D41" s="437" t="s">
        <v>845</v>
      </c>
      <c r="E41" s="423">
        <v>1</v>
      </c>
      <c r="F41" s="422" t="s">
        <v>826</v>
      </c>
      <c r="G41" s="401"/>
      <c r="H41" s="401"/>
      <c r="I41" s="435">
        <f>ROUND(G41*E41,2)</f>
        <v>0</v>
      </c>
      <c r="J41" s="435">
        <f t="shared" si="0"/>
        <v>0</v>
      </c>
      <c r="K41" s="1"/>
      <c r="L41" s="1"/>
      <c r="M41" s="1"/>
      <c r="N41" s="1"/>
    </row>
    <row r="42" spans="1:28" ht="13.5">
      <c r="A42" s="1">
        <v>17</v>
      </c>
      <c r="B42" s="446" t="s">
        <v>635</v>
      </c>
      <c r="C42" s="1" t="s">
        <v>843</v>
      </c>
      <c r="D42" s="1" t="s">
        <v>836</v>
      </c>
      <c r="E42" s="423">
        <v>1</v>
      </c>
      <c r="F42" s="422" t="s">
        <v>826</v>
      </c>
      <c r="G42" s="399"/>
      <c r="H42" s="386">
        <f>ROUND(E42*G42,2)</f>
        <v>0</v>
      </c>
      <c r="I42" s="384"/>
      <c r="J42" s="386">
        <f t="shared" si="0"/>
        <v>0</v>
      </c>
      <c r="K42" s="1"/>
      <c r="L42" s="1"/>
      <c r="M42" s="1"/>
      <c r="N42" s="1"/>
    </row>
    <row r="43" spans="1:28" s="389" customFormat="1" ht="13.5">
      <c r="A43" s="380"/>
      <c r="B43" s="380"/>
      <c r="C43" s="380"/>
      <c r="D43" s="388" t="s">
        <v>809</v>
      </c>
      <c r="E43" s="380"/>
      <c r="F43" s="380"/>
      <c r="G43" s="390"/>
      <c r="H43" s="390">
        <f>SUM(H36:H42)</f>
        <v>0</v>
      </c>
      <c r="I43" s="390">
        <f>SUM(I36:I42)</f>
        <v>0</v>
      </c>
      <c r="J43" s="390">
        <f>SUM(J36:J42)</f>
        <v>0</v>
      </c>
      <c r="K43" s="380"/>
      <c r="L43" s="380"/>
      <c r="M43" s="380"/>
      <c r="N43" s="380"/>
    </row>
    <row r="44" spans="1:28" ht="25.5">
      <c r="A44" s="1"/>
      <c r="B44" s="1"/>
      <c r="C44" s="1"/>
      <c r="D44" s="15" t="s">
        <v>844</v>
      </c>
      <c r="E44" s="1"/>
      <c r="F44" s="1"/>
      <c r="G44" s="1"/>
      <c r="H44" s="434">
        <f>SUM(H43+H32)</f>
        <v>0</v>
      </c>
      <c r="I44" s="434">
        <f>SUM(I43+I32)</f>
        <v>0</v>
      </c>
      <c r="J44" s="434">
        <f>SUM(J43+J32)</f>
        <v>0</v>
      </c>
      <c r="K44" s="1"/>
      <c r="L44" s="1"/>
      <c r="M44" s="1"/>
      <c r="N44" s="1"/>
    </row>
    <row r="45" spans="1:28" s="432" customFormat="1" ht="13.5">
      <c r="A45" s="13"/>
      <c r="B45" s="13"/>
      <c r="C45" s="13"/>
      <c r="D45" s="433" t="s">
        <v>628</v>
      </c>
      <c r="E45" s="13"/>
      <c r="F45" s="13"/>
      <c r="G45" s="13"/>
      <c r="H45" s="400">
        <f>SUM(H44)</f>
        <v>0</v>
      </c>
      <c r="I45" s="400">
        <f>SUM(I44)</f>
        <v>0</v>
      </c>
      <c r="J45" s="400">
        <f>SUM(J44)</f>
        <v>0</v>
      </c>
      <c r="K45" s="13"/>
      <c r="L45" s="13"/>
      <c r="M45" s="13"/>
      <c r="N45" s="13"/>
    </row>
    <row r="46" spans="1:28" ht="13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28" ht="13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28" ht="13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29"/>
  <sheetViews>
    <sheetView workbookViewId="0">
      <selection activeCell="M26" sqref="M26"/>
    </sheetView>
  </sheetViews>
  <sheetFormatPr defaultRowHeight="12.75"/>
  <cols>
    <col min="1" max="1" width="1.28515625" style="23" customWidth="1"/>
    <col min="2" max="2" width="3.5703125" style="23" customWidth="1"/>
    <col min="3" max="3" width="6.28515625" style="23" customWidth="1"/>
    <col min="4" max="4" width="11.85546875" style="23" customWidth="1"/>
    <col min="5" max="5" width="13.28515625" style="23" customWidth="1"/>
    <col min="6" max="6" width="11.85546875" style="23" customWidth="1"/>
    <col min="7" max="7" width="3.85546875" style="23" customWidth="1"/>
    <col min="8" max="8" width="23.42578125" style="23" customWidth="1"/>
    <col min="9" max="9" width="11.85546875" style="23" customWidth="1"/>
    <col min="10" max="10" width="3.85546875" style="23" customWidth="1"/>
    <col min="11" max="11" width="23.5703125" style="23" customWidth="1"/>
    <col min="12" max="12" width="6.85546875" style="23" customWidth="1"/>
    <col min="13" max="13" width="15.42578125" style="23" customWidth="1"/>
    <col min="14" max="16384" width="9.140625" style="23"/>
  </cols>
  <sheetData>
    <row r="1" spans="1:30" ht="24" customHeight="1" thickBot="1">
      <c r="A1" s="2"/>
      <c r="B1" s="71"/>
      <c r="C1" s="71"/>
      <c r="D1" s="71"/>
      <c r="E1" s="71"/>
      <c r="F1" s="71"/>
      <c r="G1" s="71"/>
      <c r="H1" s="122" t="s">
        <v>560</v>
      </c>
      <c r="I1" s="71"/>
      <c r="J1" s="71"/>
      <c r="K1" s="71"/>
      <c r="L1" s="71"/>
      <c r="M1" s="7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144" t="s">
        <v>109</v>
      </c>
      <c r="AA1" s="144" t="s">
        <v>110</v>
      </c>
      <c r="AB1" s="144" t="s">
        <v>111</v>
      </c>
      <c r="AC1" s="144" t="s">
        <v>112</v>
      </c>
      <c r="AD1" s="144" t="s">
        <v>113</v>
      </c>
    </row>
    <row r="2" spans="1:30" ht="19.5" customHeight="1" thickTop="1">
      <c r="B2" s="72" t="s">
        <v>953</v>
      </c>
      <c r="C2" s="73"/>
      <c r="D2" s="73"/>
      <c r="E2" s="73"/>
      <c r="F2" s="73"/>
      <c r="G2" s="74" t="s">
        <v>561</v>
      </c>
      <c r="H2" s="73" t="s">
        <v>958</v>
      </c>
      <c r="I2" s="73"/>
      <c r="J2" s="74" t="s">
        <v>562</v>
      </c>
      <c r="K2" s="73"/>
      <c r="L2" s="73"/>
      <c r="M2" s="75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144" t="s">
        <v>116</v>
      </c>
      <c r="AA2" s="145" t="s">
        <v>563</v>
      </c>
      <c r="AB2" s="145" t="s">
        <v>118</v>
      </c>
      <c r="AC2" s="145"/>
      <c r="AD2" s="146"/>
    </row>
    <row r="3" spans="1:30" ht="19.5" customHeight="1">
      <c r="B3" s="280" t="s">
        <v>664</v>
      </c>
      <c r="C3" s="281"/>
      <c r="D3" s="281"/>
      <c r="E3" s="77"/>
      <c r="F3" s="77"/>
      <c r="G3" s="78" t="s">
        <v>103</v>
      </c>
      <c r="H3" s="77"/>
      <c r="I3" s="77"/>
      <c r="J3" s="78" t="s">
        <v>53</v>
      </c>
      <c r="K3" s="77" t="s">
        <v>99</v>
      </c>
      <c r="L3" s="77"/>
      <c r="M3" s="79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144" t="s">
        <v>119</v>
      </c>
      <c r="AA3" s="145" t="s">
        <v>566</v>
      </c>
      <c r="AB3" s="145" t="s">
        <v>118</v>
      </c>
      <c r="AC3" s="145" t="s">
        <v>121</v>
      </c>
      <c r="AD3" s="146" t="s">
        <v>122</v>
      </c>
    </row>
    <row r="4" spans="1:30" ht="19.5" customHeight="1" thickBot="1">
      <c r="B4" s="80" t="s">
        <v>618</v>
      </c>
      <c r="C4" s="81"/>
      <c r="D4" s="81"/>
      <c r="E4" s="81"/>
      <c r="F4" s="81"/>
      <c r="G4" s="82"/>
      <c r="H4" s="81"/>
      <c r="I4" s="81"/>
      <c r="J4" s="82" t="s">
        <v>55</v>
      </c>
      <c r="K4" s="852">
        <v>43158</v>
      </c>
      <c r="L4" s="81" t="s">
        <v>568</v>
      </c>
      <c r="M4" s="83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144" t="s">
        <v>123</v>
      </c>
      <c r="AA4" s="145" t="s">
        <v>569</v>
      </c>
      <c r="AB4" s="145" t="s">
        <v>118</v>
      </c>
      <c r="AC4" s="145"/>
      <c r="AD4" s="146"/>
    </row>
    <row r="5" spans="1:30" ht="19.5" customHeight="1" thickTop="1">
      <c r="B5" s="72" t="s">
        <v>570</v>
      </c>
      <c r="C5" s="73"/>
      <c r="D5" s="77" t="s">
        <v>573</v>
      </c>
      <c r="E5" s="77"/>
      <c r="F5" s="77"/>
      <c r="G5" s="129" t="s">
        <v>619</v>
      </c>
      <c r="H5" s="77" t="s">
        <v>574</v>
      </c>
      <c r="I5" s="73"/>
      <c r="J5" s="73" t="s">
        <v>5</v>
      </c>
      <c r="K5" s="73">
        <f>'KL16'!K5</f>
        <v>42241189</v>
      </c>
      <c r="L5" s="73" t="s">
        <v>571</v>
      </c>
      <c r="M5" s="75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144" t="s">
        <v>125</v>
      </c>
      <c r="AA5" s="145" t="s">
        <v>566</v>
      </c>
      <c r="AB5" s="145" t="s">
        <v>118</v>
      </c>
      <c r="AC5" s="145" t="s">
        <v>121</v>
      </c>
      <c r="AD5" s="146" t="s">
        <v>122</v>
      </c>
    </row>
    <row r="6" spans="1:30" ht="19.5" customHeight="1">
      <c r="B6" s="76" t="s">
        <v>572</v>
      </c>
      <c r="C6" s="77"/>
      <c r="D6" s="77" t="s">
        <v>617</v>
      </c>
      <c r="E6" s="77"/>
      <c r="F6" s="77"/>
      <c r="G6" s="129"/>
      <c r="H6" s="77"/>
      <c r="I6" s="77"/>
      <c r="J6" s="77" t="s">
        <v>5</v>
      </c>
      <c r="K6" s="77"/>
      <c r="L6" s="77" t="s">
        <v>571</v>
      </c>
      <c r="M6" s="79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</row>
    <row r="7" spans="1:30" ht="19.5" customHeight="1" thickBot="1">
      <c r="B7" s="80" t="s">
        <v>575</v>
      </c>
      <c r="C7" s="81"/>
      <c r="D7" s="81" t="s">
        <v>576</v>
      </c>
      <c r="E7" s="81"/>
      <c r="F7" s="81"/>
      <c r="G7" s="130" t="s">
        <v>577</v>
      </c>
      <c r="H7" s="81" t="s">
        <v>578</v>
      </c>
      <c r="I7" s="81"/>
      <c r="J7" s="81" t="s">
        <v>5</v>
      </c>
      <c r="K7" s="81"/>
      <c r="L7" s="81" t="s">
        <v>571</v>
      </c>
      <c r="M7" s="83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</row>
    <row r="8" spans="1:30" ht="19.5" customHeight="1" thickTop="1">
      <c r="B8" s="131"/>
      <c r="C8" s="132"/>
      <c r="D8" s="133"/>
      <c r="E8" s="134"/>
      <c r="F8" s="140">
        <v>0</v>
      </c>
      <c r="G8" s="128"/>
      <c r="H8" s="132"/>
      <c r="I8" s="140">
        <v>0</v>
      </c>
      <c r="J8" s="74"/>
      <c r="K8" s="132"/>
      <c r="L8" s="134"/>
      <c r="M8" s="142">
        <v>0</v>
      </c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</row>
    <row r="9" spans="1:30" ht="19.5" customHeight="1" thickBot="1">
      <c r="B9" s="135"/>
      <c r="C9" s="136"/>
      <c r="D9" s="137"/>
      <c r="E9" s="138"/>
      <c r="F9" s="141">
        <v>0</v>
      </c>
      <c r="G9" s="139"/>
      <c r="H9" s="136"/>
      <c r="I9" s="141">
        <v>0</v>
      </c>
      <c r="J9" s="139"/>
      <c r="K9" s="136"/>
      <c r="L9" s="138"/>
      <c r="M9" s="143">
        <v>0</v>
      </c>
      <c r="N9" s="241"/>
      <c r="O9" s="241"/>
      <c r="P9" s="241"/>
      <c r="Q9" s="241"/>
      <c r="R9" s="241"/>
      <c r="S9" s="241"/>
      <c r="T9" s="241"/>
      <c r="U9" s="241"/>
      <c r="V9" s="241"/>
      <c r="W9" s="241"/>
      <c r="X9" s="241"/>
      <c r="Y9" s="241"/>
      <c r="Z9" s="241"/>
      <c r="AA9" s="241"/>
      <c r="AB9" s="241"/>
      <c r="AC9" s="241"/>
      <c r="AD9" s="241"/>
    </row>
    <row r="10" spans="1:30" ht="19.5" customHeight="1" thickTop="1">
      <c r="B10" s="125" t="s">
        <v>20</v>
      </c>
      <c r="C10" s="85" t="s">
        <v>579</v>
      </c>
      <c r="D10" s="86" t="s">
        <v>135</v>
      </c>
      <c r="E10" s="86" t="s">
        <v>580</v>
      </c>
      <c r="F10" s="87" t="s">
        <v>581</v>
      </c>
      <c r="G10" s="125" t="s">
        <v>22</v>
      </c>
      <c r="H10" s="88" t="s">
        <v>582</v>
      </c>
      <c r="I10" s="89"/>
      <c r="J10" s="125" t="s">
        <v>27</v>
      </c>
      <c r="K10" s="88" t="s">
        <v>583</v>
      </c>
      <c r="L10" s="90"/>
      <c r="M10" s="89"/>
      <c r="N10" s="241"/>
      <c r="O10" s="241"/>
      <c r="P10" s="241"/>
      <c r="Q10" s="241"/>
      <c r="R10" s="241"/>
      <c r="S10" s="241"/>
      <c r="T10" s="241"/>
      <c r="U10" s="241"/>
      <c r="V10" s="241"/>
      <c r="W10" s="241"/>
      <c r="X10" s="241"/>
      <c r="Y10" s="241"/>
      <c r="Z10" s="241"/>
      <c r="AA10" s="241"/>
      <c r="AB10" s="241"/>
      <c r="AC10" s="241"/>
      <c r="AD10" s="241"/>
    </row>
    <row r="11" spans="1:30" ht="19.5" customHeight="1">
      <c r="B11" s="91">
        <v>1</v>
      </c>
      <c r="C11" s="92" t="s">
        <v>584</v>
      </c>
      <c r="D11" s="147">
        <f>'P2'!H105</f>
        <v>0</v>
      </c>
      <c r="E11" s="147">
        <f>'P2'!I101</f>
        <v>0</v>
      </c>
      <c r="F11" s="148">
        <f>SUM(D11:E11)</f>
        <v>0</v>
      </c>
      <c r="G11" s="91">
        <v>6</v>
      </c>
      <c r="H11" s="92" t="s">
        <v>585</v>
      </c>
      <c r="I11" s="148">
        <v>0</v>
      </c>
      <c r="J11" s="91">
        <v>11</v>
      </c>
      <c r="K11" s="93" t="s">
        <v>586</v>
      </c>
      <c r="L11" s="94">
        <v>0.02</v>
      </c>
      <c r="M11" s="148">
        <f>L11*F15</f>
        <v>0</v>
      </c>
      <c r="N11" s="241"/>
      <c r="O11" s="241"/>
      <c r="P11" s="241"/>
      <c r="Q11" s="241"/>
      <c r="R11" s="241"/>
      <c r="S11" s="241"/>
      <c r="T11" s="241"/>
      <c r="U11" s="241"/>
      <c r="V11" s="241"/>
      <c r="W11" s="241"/>
      <c r="X11" s="241"/>
      <c r="Y11" s="241"/>
      <c r="Z11" s="241"/>
      <c r="AA11" s="241"/>
      <c r="AB11" s="241"/>
      <c r="AC11" s="241"/>
      <c r="AD11" s="241"/>
    </row>
    <row r="12" spans="1:30" ht="19.5" customHeight="1">
      <c r="B12" s="95">
        <v>2</v>
      </c>
      <c r="C12" s="96" t="s">
        <v>587</v>
      </c>
      <c r="D12" s="149"/>
      <c r="E12" s="149"/>
      <c r="F12" s="148">
        <f>SUM(D12:E12)</f>
        <v>0</v>
      </c>
      <c r="G12" s="95">
        <v>7</v>
      </c>
      <c r="H12" s="96" t="s">
        <v>588</v>
      </c>
      <c r="I12" s="150">
        <v>0</v>
      </c>
      <c r="J12" s="95">
        <v>12</v>
      </c>
      <c r="K12" s="97" t="s">
        <v>589</v>
      </c>
      <c r="L12" s="98">
        <v>0</v>
      </c>
      <c r="M12" s="150">
        <f>L12*F15</f>
        <v>0</v>
      </c>
      <c r="N12" s="241"/>
      <c r="O12" s="241"/>
      <c r="P12" s="241"/>
      <c r="Q12" s="241"/>
      <c r="R12" s="241"/>
      <c r="S12" s="241"/>
      <c r="T12" s="241"/>
      <c r="U12" s="241"/>
      <c r="V12" s="241"/>
      <c r="W12" s="241"/>
      <c r="X12" s="241"/>
      <c r="Y12" s="241"/>
      <c r="Z12" s="241"/>
      <c r="AA12" s="241"/>
      <c r="AB12" s="241"/>
      <c r="AC12" s="241"/>
      <c r="AD12" s="241"/>
    </row>
    <row r="13" spans="1:30" ht="19.5" customHeight="1">
      <c r="B13" s="95">
        <v>3</v>
      </c>
      <c r="C13" s="96" t="s">
        <v>590</v>
      </c>
      <c r="D13" s="149">
        <v>0</v>
      </c>
      <c r="E13" s="149"/>
      <c r="F13" s="148">
        <f>SUM(D13:E13)</f>
        <v>0</v>
      </c>
      <c r="G13" s="95">
        <v>8</v>
      </c>
      <c r="H13" s="96" t="s">
        <v>591</v>
      </c>
      <c r="I13" s="150">
        <v>0</v>
      </c>
      <c r="J13" s="95">
        <v>13</v>
      </c>
      <c r="K13" s="97" t="s">
        <v>592</v>
      </c>
      <c r="L13" s="98">
        <v>0</v>
      </c>
      <c r="M13" s="150">
        <f>L13*F15</f>
        <v>0</v>
      </c>
      <c r="N13" s="241"/>
      <c r="O13" s="241"/>
      <c r="P13" s="241"/>
      <c r="Q13" s="241"/>
      <c r="R13" s="241"/>
      <c r="S13" s="241"/>
      <c r="T13" s="241"/>
      <c r="U13" s="241"/>
      <c r="V13" s="241"/>
      <c r="W13" s="241"/>
      <c r="X13" s="241"/>
      <c r="Y13" s="241"/>
      <c r="Z13" s="241"/>
      <c r="AA13" s="241"/>
      <c r="AB13" s="241"/>
      <c r="AC13" s="241"/>
      <c r="AD13" s="241"/>
    </row>
    <row r="14" spans="1:30" ht="19.5" customHeight="1" thickBot="1">
      <c r="B14" s="95">
        <v>4</v>
      </c>
      <c r="C14" s="96" t="s">
        <v>593</v>
      </c>
      <c r="D14" s="149"/>
      <c r="E14" s="149"/>
      <c r="F14" s="151">
        <v>0</v>
      </c>
      <c r="G14" s="95">
        <v>9</v>
      </c>
      <c r="H14" s="96" t="s">
        <v>594</v>
      </c>
      <c r="I14" s="150">
        <v>0</v>
      </c>
      <c r="J14" s="95">
        <v>14</v>
      </c>
      <c r="K14" s="97" t="s">
        <v>595</v>
      </c>
      <c r="L14" s="98">
        <v>0</v>
      </c>
      <c r="M14" s="150">
        <f>L14*F15</f>
        <v>0</v>
      </c>
      <c r="N14" s="241"/>
      <c r="O14" s="241"/>
      <c r="P14" s="241"/>
      <c r="Q14" s="241"/>
      <c r="R14" s="241"/>
      <c r="S14" s="241"/>
      <c r="T14" s="241"/>
      <c r="U14" s="241"/>
      <c r="V14" s="241"/>
      <c r="W14" s="241"/>
      <c r="X14" s="241"/>
      <c r="Y14" s="241"/>
      <c r="Z14" s="241"/>
      <c r="AA14" s="241"/>
      <c r="AB14" s="241"/>
      <c r="AC14" s="241"/>
      <c r="AD14" s="241"/>
    </row>
    <row r="15" spans="1:30" ht="19.5" customHeight="1" thickBot="1">
      <c r="B15" s="99">
        <v>5</v>
      </c>
      <c r="C15" s="100" t="s">
        <v>596</v>
      </c>
      <c r="D15" s="152">
        <f>SUM(D11:D14)</f>
        <v>0</v>
      </c>
      <c r="E15" s="153">
        <f>SUM(E11:E14)</f>
        <v>0</v>
      </c>
      <c r="F15" s="154">
        <f>SUM(F11:F14)</f>
        <v>0</v>
      </c>
      <c r="G15" s="101">
        <v>10</v>
      </c>
      <c r="H15" s="102" t="s">
        <v>597</v>
      </c>
      <c r="I15" s="154">
        <f>SUM(I11:I14)</f>
        <v>0</v>
      </c>
      <c r="J15" s="99">
        <v>15</v>
      </c>
      <c r="K15" s="103"/>
      <c r="L15" s="104" t="s">
        <v>598</v>
      </c>
      <c r="M15" s="154">
        <f>SUM(M11:M14)</f>
        <v>0</v>
      </c>
      <c r="N15" s="241"/>
      <c r="O15" s="241"/>
      <c r="P15" s="241"/>
      <c r="Q15" s="241"/>
      <c r="R15" s="241"/>
      <c r="S15" s="241"/>
      <c r="T15" s="241"/>
      <c r="U15" s="241"/>
      <c r="V15" s="241"/>
      <c r="W15" s="241"/>
      <c r="X15" s="241"/>
      <c r="Y15" s="241"/>
      <c r="Z15" s="241"/>
      <c r="AA15" s="241"/>
      <c r="AB15" s="241"/>
      <c r="AC15" s="241"/>
      <c r="AD15" s="241"/>
    </row>
    <row r="16" spans="1:30" ht="19.5" customHeight="1" thickTop="1">
      <c r="B16" s="105" t="s">
        <v>599</v>
      </c>
      <c r="C16" s="106"/>
      <c r="D16" s="106"/>
      <c r="E16" s="106"/>
      <c r="F16" s="107"/>
      <c r="G16" s="105" t="s">
        <v>600</v>
      </c>
      <c r="H16" s="106"/>
      <c r="I16" s="108"/>
      <c r="J16" s="125" t="s">
        <v>31</v>
      </c>
      <c r="K16" s="88" t="s">
        <v>601</v>
      </c>
      <c r="L16" s="90"/>
      <c r="M16" s="123"/>
      <c r="N16" s="241"/>
      <c r="O16" s="241"/>
      <c r="P16" s="241"/>
      <c r="Q16" s="241"/>
      <c r="R16" s="241"/>
      <c r="S16" s="241"/>
      <c r="T16" s="241"/>
      <c r="U16" s="241"/>
      <c r="V16" s="241"/>
      <c r="W16" s="241"/>
      <c r="X16" s="241"/>
      <c r="Y16" s="241"/>
      <c r="Z16" s="241"/>
      <c r="AA16" s="241"/>
      <c r="AB16" s="241"/>
      <c r="AC16" s="241"/>
      <c r="AD16" s="241"/>
    </row>
    <row r="17" spans="2:13" ht="19.5" customHeight="1">
      <c r="B17" s="109"/>
      <c r="C17" s="110" t="s">
        <v>602</v>
      </c>
      <c r="D17" s="854">
        <v>43158</v>
      </c>
      <c r="E17" s="110" t="s">
        <v>603</v>
      </c>
      <c r="F17" s="111"/>
      <c r="G17" s="109"/>
      <c r="H17" s="112"/>
      <c r="I17" s="113"/>
      <c r="J17" s="95">
        <v>16</v>
      </c>
      <c r="K17" s="97" t="s">
        <v>604</v>
      </c>
      <c r="L17" s="114"/>
      <c r="M17" s="150">
        <v>0</v>
      </c>
    </row>
    <row r="18" spans="2:13" ht="19.5" customHeight="1">
      <c r="B18" s="115"/>
      <c r="C18" s="112" t="s">
        <v>605</v>
      </c>
      <c r="D18" s="112"/>
      <c r="E18" s="112"/>
      <c r="F18" s="116"/>
      <c r="G18" s="115"/>
      <c r="H18" s="112" t="s">
        <v>602</v>
      </c>
      <c r="I18" s="113"/>
      <c r="J18" s="95">
        <v>17</v>
      </c>
      <c r="K18" s="97" t="s">
        <v>606</v>
      </c>
      <c r="L18" s="114"/>
      <c r="M18" s="150">
        <v>0</v>
      </c>
    </row>
    <row r="19" spans="2:13" ht="19.5" customHeight="1">
      <c r="B19" s="115"/>
      <c r="C19" s="112"/>
      <c r="D19" s="112"/>
      <c r="E19" s="112"/>
      <c r="F19" s="116"/>
      <c r="G19" s="115"/>
      <c r="H19" s="117"/>
      <c r="I19" s="113"/>
      <c r="J19" s="95">
        <v>18</v>
      </c>
      <c r="K19" s="97" t="s">
        <v>607</v>
      </c>
      <c r="L19" s="114"/>
      <c r="M19" s="150">
        <v>0</v>
      </c>
    </row>
    <row r="20" spans="2:13" ht="19.5" customHeight="1" thickBot="1">
      <c r="B20" s="115"/>
      <c r="C20" s="112"/>
      <c r="D20" s="112"/>
      <c r="E20" s="112"/>
      <c r="F20" s="116"/>
      <c r="G20" s="115"/>
      <c r="H20" s="110" t="s">
        <v>603</v>
      </c>
      <c r="I20" s="113"/>
      <c r="J20" s="95">
        <v>19</v>
      </c>
      <c r="K20" s="97" t="s">
        <v>608</v>
      </c>
      <c r="L20" s="114"/>
      <c r="M20" s="150">
        <v>0</v>
      </c>
    </row>
    <row r="21" spans="2:13" ht="19.5" customHeight="1" thickBot="1">
      <c r="B21" s="109"/>
      <c r="C21" s="112"/>
      <c r="D21" s="112"/>
      <c r="E21" s="112"/>
      <c r="F21" s="112"/>
      <c r="G21" s="109"/>
      <c r="H21" s="112" t="s">
        <v>605</v>
      </c>
      <c r="I21" s="113"/>
      <c r="J21" s="99">
        <v>20</v>
      </c>
      <c r="K21" s="103"/>
      <c r="L21" s="104" t="s">
        <v>609</v>
      </c>
      <c r="M21" s="154">
        <f>SUM(M17:M20)</f>
        <v>0</v>
      </c>
    </row>
    <row r="22" spans="2:13" ht="19.5" customHeight="1" thickTop="1">
      <c r="B22" s="105" t="s">
        <v>610</v>
      </c>
      <c r="C22" s="106"/>
      <c r="D22" s="106"/>
      <c r="E22" s="106"/>
      <c r="F22" s="107"/>
      <c r="G22" s="109"/>
      <c r="H22" s="112"/>
      <c r="I22" s="113"/>
      <c r="J22" s="125" t="s">
        <v>33</v>
      </c>
      <c r="K22" s="88" t="s">
        <v>49</v>
      </c>
      <c r="L22" s="90"/>
      <c r="M22" s="123"/>
    </row>
    <row r="23" spans="2:13" ht="19.5" customHeight="1">
      <c r="B23" s="109"/>
      <c r="C23" s="110" t="s">
        <v>602</v>
      </c>
      <c r="D23" s="110"/>
      <c r="E23" s="110" t="s">
        <v>603</v>
      </c>
      <c r="F23" s="111"/>
      <c r="G23" s="109"/>
      <c r="H23" s="112"/>
      <c r="I23" s="113"/>
      <c r="J23" s="91">
        <v>21</v>
      </c>
      <c r="K23" s="93"/>
      <c r="L23" s="118" t="s">
        <v>611</v>
      </c>
      <c r="M23" s="69">
        <f>SUM(M21+M15+I15+F15)</f>
        <v>0</v>
      </c>
    </row>
    <row r="24" spans="2:13" ht="19.5" customHeight="1">
      <c r="B24" s="115"/>
      <c r="C24" s="112" t="s">
        <v>605</v>
      </c>
      <c r="D24" s="112"/>
      <c r="E24" s="112"/>
      <c r="F24" s="116"/>
      <c r="G24" s="109"/>
      <c r="H24" s="112"/>
      <c r="I24" s="113"/>
      <c r="J24" s="95">
        <v>22</v>
      </c>
      <c r="K24" s="97" t="s">
        <v>612</v>
      </c>
      <c r="L24" s="155">
        <f>M23</f>
        <v>0</v>
      </c>
      <c r="M24" s="68">
        <f>SUM(L24*0.2)</f>
        <v>0</v>
      </c>
    </row>
    <row r="25" spans="2:13" ht="19.5" customHeight="1" thickBot="1">
      <c r="B25" s="115"/>
      <c r="C25" s="112"/>
      <c r="D25" s="112"/>
      <c r="E25" s="112"/>
      <c r="F25" s="116"/>
      <c r="G25" s="109"/>
      <c r="H25" s="112"/>
      <c r="I25" s="113"/>
      <c r="J25" s="95">
        <v>23</v>
      </c>
      <c r="K25" s="97" t="s">
        <v>613</v>
      </c>
      <c r="L25" s="155">
        <f>M23-L24</f>
        <v>0</v>
      </c>
      <c r="M25" s="68">
        <v>0</v>
      </c>
    </row>
    <row r="26" spans="2:13" ht="19.5" customHeight="1" thickBot="1">
      <c r="B26" s="115"/>
      <c r="C26" s="112"/>
      <c r="D26" s="112"/>
      <c r="E26" s="112"/>
      <c r="F26" s="116"/>
      <c r="G26" s="109"/>
      <c r="H26" s="112"/>
      <c r="I26" s="113"/>
      <c r="J26" s="99">
        <v>24</v>
      </c>
      <c r="K26" s="103"/>
      <c r="L26" s="104" t="s">
        <v>614</v>
      </c>
      <c r="M26" s="67">
        <f>SUM(M23:M25)</f>
        <v>0</v>
      </c>
    </row>
    <row r="27" spans="2:13" ht="19.5" customHeight="1" thickTop="1" thickBot="1">
      <c r="B27" s="119"/>
      <c r="C27" s="120"/>
      <c r="D27" s="120"/>
      <c r="E27" s="120"/>
      <c r="F27" s="120"/>
      <c r="G27" s="119"/>
      <c r="H27" s="120"/>
      <c r="I27" s="121"/>
      <c r="J27" s="126" t="s">
        <v>35</v>
      </c>
      <c r="K27" s="127" t="s">
        <v>615</v>
      </c>
      <c r="L27" s="84"/>
      <c r="M27" s="124">
        <v>0</v>
      </c>
    </row>
    <row r="28" spans="2:13" ht="13.5" thickTop="1">
      <c r="B28" s="241"/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</row>
    <row r="29" spans="2:13">
      <c r="B29" s="241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</row>
  </sheetData>
  <pageMargins left="0.51181102362204722" right="0.51181102362204722" top="0.51181102362204722" bottom="0.55118110236220474" header="0" footer="0.23622047244094491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AH106"/>
  <sheetViews>
    <sheetView workbookViewId="0">
      <pane ySplit="10" topLeftCell="A11" activePane="bottomLeft" state="frozen"/>
      <selection pane="bottomLeft" activeCell="G14" sqref="G14:G108"/>
    </sheetView>
  </sheetViews>
  <sheetFormatPr defaultRowHeight="12.75" outlineLevelRow="1" outlineLevelCol="1"/>
  <cols>
    <col min="1" max="1" width="3.42578125" style="330" customWidth="1"/>
    <col min="2" max="2" width="4.5703125" style="330" customWidth="1"/>
    <col min="3" max="3" width="9.140625" style="330"/>
    <col min="4" max="4" width="49.85546875" style="330" customWidth="1"/>
    <col min="5" max="5" width="7" style="330" bestFit="1" customWidth="1"/>
    <col min="6" max="6" width="3.85546875" style="330" bestFit="1" customWidth="1"/>
    <col min="7" max="7" width="7.85546875" style="330" bestFit="1" customWidth="1"/>
    <col min="8" max="8" width="7.85546875" style="330" customWidth="1"/>
    <col min="9" max="9" width="9.28515625" style="330" bestFit="1" customWidth="1"/>
    <col min="10" max="10" width="7.7109375" style="330" customWidth="1"/>
    <col min="11" max="11" width="6.42578125" style="330" bestFit="1" customWidth="1"/>
    <col min="12" max="12" width="7.42578125" style="330" bestFit="1" customWidth="1"/>
    <col min="13" max="13" width="5.28515625" style="330" bestFit="1" customWidth="1"/>
    <col min="14" max="14" width="4.85546875" style="330" bestFit="1" customWidth="1"/>
    <col min="15" max="15" width="3.5703125" style="330" bestFit="1" customWidth="1" collapsed="1"/>
    <col min="16" max="28" width="0" style="330" hidden="1" customWidth="1" outlineLevel="1"/>
    <col min="29" max="16384" width="9.140625" style="330"/>
  </cols>
  <sheetData>
    <row r="1" spans="1:34" ht="13.5">
      <c r="A1" s="334" t="s">
        <v>107</v>
      </c>
      <c r="B1" s="335"/>
      <c r="C1" s="334" t="s">
        <v>573</v>
      </c>
      <c r="D1" s="335"/>
      <c r="E1" s="335"/>
      <c r="F1" s="335"/>
      <c r="G1" s="336"/>
      <c r="H1" s="335"/>
      <c r="I1" s="334" t="s">
        <v>108</v>
      </c>
      <c r="J1" s="336"/>
      <c r="K1" s="342"/>
      <c r="L1" s="335"/>
      <c r="M1" s="335"/>
      <c r="N1" s="335"/>
      <c r="O1" s="335"/>
      <c r="P1" s="335"/>
      <c r="Q1" s="337"/>
      <c r="R1" s="337"/>
      <c r="S1" s="337"/>
      <c r="T1" s="335"/>
      <c r="U1" s="335"/>
      <c r="V1" s="335"/>
      <c r="W1" s="335"/>
      <c r="X1" s="335"/>
      <c r="Y1" s="335"/>
      <c r="Z1" s="357" t="s">
        <v>109</v>
      </c>
      <c r="AA1" s="360" t="s">
        <v>110</v>
      </c>
      <c r="AB1" s="357" t="s">
        <v>111</v>
      </c>
      <c r="AC1" s="357" t="s">
        <v>112</v>
      </c>
      <c r="AD1" s="357" t="s">
        <v>113</v>
      </c>
      <c r="AE1" s="333"/>
      <c r="AF1" s="333"/>
      <c r="AG1" s="333"/>
      <c r="AH1" s="333"/>
    </row>
    <row r="2" spans="1:34" ht="13.5">
      <c r="A2" s="334" t="s">
        <v>114</v>
      </c>
      <c r="B2" s="335"/>
      <c r="C2" s="335"/>
      <c r="D2" s="335"/>
      <c r="E2" s="335"/>
      <c r="F2" s="335"/>
      <c r="G2" s="336"/>
      <c r="H2" s="338"/>
      <c r="I2" s="334" t="s">
        <v>115</v>
      </c>
      <c r="J2" s="336"/>
      <c r="K2" s="342"/>
      <c r="L2" s="335"/>
      <c r="M2" s="335"/>
      <c r="N2" s="335"/>
      <c r="O2" s="335"/>
      <c r="P2" s="335"/>
      <c r="Q2" s="337"/>
      <c r="R2" s="337"/>
      <c r="S2" s="337"/>
      <c r="T2" s="335"/>
      <c r="U2" s="335"/>
      <c r="V2" s="335"/>
      <c r="W2" s="335"/>
      <c r="X2" s="335"/>
      <c r="Y2" s="335"/>
      <c r="Z2" s="357" t="s">
        <v>116</v>
      </c>
      <c r="AA2" s="359" t="s">
        <v>117</v>
      </c>
      <c r="AB2" s="358" t="s">
        <v>118</v>
      </c>
      <c r="AC2" s="358"/>
      <c r="AD2" s="359"/>
      <c r="AE2" s="333"/>
      <c r="AF2" s="333"/>
      <c r="AG2" s="333"/>
      <c r="AH2" s="333"/>
    </row>
    <row r="3" spans="1:34" ht="13.5">
      <c r="A3" s="334" t="s">
        <v>955</v>
      </c>
      <c r="B3" s="335"/>
      <c r="C3" s="335"/>
      <c r="D3" s="335"/>
      <c r="E3" s="335"/>
      <c r="F3" s="335"/>
      <c r="G3" s="336"/>
      <c r="H3" s="335"/>
      <c r="I3" s="334" t="s">
        <v>959</v>
      </c>
      <c r="J3" s="336"/>
      <c r="K3" s="342"/>
      <c r="L3" s="335"/>
      <c r="M3" s="335"/>
      <c r="N3" s="335"/>
      <c r="O3" s="335"/>
      <c r="P3" s="335"/>
      <c r="Q3" s="337"/>
      <c r="R3" s="337"/>
      <c r="S3" s="337"/>
      <c r="T3" s="335"/>
      <c r="U3" s="335"/>
      <c r="V3" s="335"/>
      <c r="W3" s="335"/>
      <c r="X3" s="335"/>
      <c r="Y3" s="335"/>
      <c r="Z3" s="357" t="s">
        <v>119</v>
      </c>
      <c r="AA3" s="359" t="s">
        <v>120</v>
      </c>
      <c r="AB3" s="358" t="s">
        <v>118</v>
      </c>
      <c r="AC3" s="358" t="s">
        <v>121</v>
      </c>
      <c r="AD3" s="359" t="s">
        <v>122</v>
      </c>
      <c r="AE3" s="333"/>
      <c r="AF3" s="333"/>
      <c r="AG3" s="333"/>
      <c r="AH3" s="333"/>
    </row>
    <row r="4" spans="1:34" ht="13.5">
      <c r="A4" s="335"/>
      <c r="B4" s="335"/>
      <c r="C4" s="335"/>
      <c r="D4" s="335"/>
      <c r="E4" s="335"/>
      <c r="F4" s="335"/>
      <c r="G4" s="335"/>
      <c r="H4" s="335"/>
      <c r="I4" s="335"/>
      <c r="J4" s="335"/>
      <c r="K4" s="335"/>
      <c r="L4" s="335"/>
      <c r="M4" s="335"/>
      <c r="N4" s="335"/>
      <c r="O4" s="335"/>
      <c r="P4" s="335"/>
      <c r="Q4" s="337"/>
      <c r="R4" s="337"/>
      <c r="S4" s="337"/>
      <c r="T4" s="335"/>
      <c r="U4" s="335"/>
      <c r="V4" s="335"/>
      <c r="W4" s="335"/>
      <c r="X4" s="335"/>
      <c r="Y4" s="335"/>
      <c r="Z4" s="357" t="s">
        <v>123</v>
      </c>
      <c r="AA4" s="359" t="s">
        <v>124</v>
      </c>
      <c r="AB4" s="358" t="s">
        <v>118</v>
      </c>
      <c r="AC4" s="358"/>
      <c r="AD4" s="359"/>
      <c r="AE4" s="333"/>
      <c r="AF4" s="333"/>
      <c r="AG4" s="333"/>
      <c r="AH4" s="333"/>
    </row>
    <row r="5" spans="1:34" ht="13.5">
      <c r="A5" s="334" t="s">
        <v>96</v>
      </c>
      <c r="B5" s="335"/>
      <c r="C5" s="335"/>
      <c r="D5" s="335"/>
      <c r="E5" s="335"/>
      <c r="F5" s="335"/>
      <c r="G5" s="335"/>
      <c r="H5" s="335"/>
      <c r="I5" s="335"/>
      <c r="J5" s="335"/>
      <c r="K5" s="335"/>
      <c r="L5" s="335"/>
      <c r="M5" s="335"/>
      <c r="N5" s="335"/>
      <c r="O5" s="335"/>
      <c r="P5" s="335"/>
      <c r="Q5" s="337"/>
      <c r="R5" s="337"/>
      <c r="S5" s="337"/>
      <c r="T5" s="335"/>
      <c r="U5" s="335"/>
      <c r="V5" s="335"/>
      <c r="W5" s="335"/>
      <c r="X5" s="335"/>
      <c r="Y5" s="335"/>
      <c r="Z5" s="357" t="s">
        <v>125</v>
      </c>
      <c r="AA5" s="359" t="s">
        <v>120</v>
      </c>
      <c r="AB5" s="358" t="s">
        <v>118</v>
      </c>
      <c r="AC5" s="358" t="s">
        <v>121</v>
      </c>
      <c r="AD5" s="359" t="s">
        <v>122</v>
      </c>
      <c r="AE5" s="333"/>
      <c r="AF5" s="333"/>
      <c r="AG5" s="333"/>
      <c r="AH5" s="333"/>
    </row>
    <row r="6" spans="1:34" ht="13.5">
      <c r="A6" s="334" t="s">
        <v>707</v>
      </c>
      <c r="B6" s="335"/>
      <c r="C6" s="335"/>
      <c r="D6" s="335"/>
      <c r="E6" s="335"/>
      <c r="F6" s="335"/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7"/>
      <c r="R6" s="337"/>
      <c r="S6" s="337"/>
      <c r="T6" s="335"/>
      <c r="U6" s="335"/>
      <c r="V6" s="335"/>
      <c r="W6" s="335"/>
      <c r="X6" s="335"/>
      <c r="Y6" s="335"/>
      <c r="Z6" s="335"/>
      <c r="AA6" s="338"/>
      <c r="AB6" s="335"/>
      <c r="AC6" s="333"/>
      <c r="AD6" s="333"/>
      <c r="AE6" s="333"/>
      <c r="AF6" s="333"/>
      <c r="AG6" s="333"/>
      <c r="AH6" s="333"/>
    </row>
    <row r="7" spans="1:34" ht="13.5">
      <c r="A7" s="334"/>
      <c r="B7" s="335"/>
      <c r="C7" s="335"/>
      <c r="D7" s="335"/>
      <c r="E7" s="335"/>
      <c r="F7" s="335"/>
      <c r="G7" s="335"/>
      <c r="H7" s="335"/>
      <c r="I7" s="335"/>
      <c r="J7" s="335"/>
      <c r="K7" s="335"/>
      <c r="L7" s="335"/>
      <c r="M7" s="335"/>
      <c r="N7" s="335"/>
      <c r="O7" s="335"/>
      <c r="P7" s="335"/>
      <c r="Q7" s="337"/>
      <c r="R7" s="337"/>
      <c r="S7" s="337"/>
      <c r="T7" s="335"/>
      <c r="U7" s="335"/>
      <c r="V7" s="335"/>
      <c r="W7" s="335"/>
      <c r="X7" s="335"/>
      <c r="Y7" s="335"/>
      <c r="Z7" s="335"/>
      <c r="AA7" s="338"/>
      <c r="AB7" s="335"/>
      <c r="AC7" s="333"/>
      <c r="AD7" s="333"/>
      <c r="AE7" s="333"/>
      <c r="AF7" s="333"/>
      <c r="AG7" s="333"/>
      <c r="AH7" s="333"/>
    </row>
    <row r="8" spans="1:34" ht="14.25" thickBot="1">
      <c r="A8" s="333"/>
      <c r="B8" s="339"/>
      <c r="C8" s="340"/>
      <c r="D8" s="341" t="s">
        <v>129</v>
      </c>
      <c r="E8" s="337"/>
      <c r="F8" s="335"/>
      <c r="G8" s="336"/>
      <c r="H8" s="336"/>
      <c r="I8" s="336"/>
      <c r="J8" s="336"/>
      <c r="K8" s="342"/>
      <c r="L8" s="342"/>
      <c r="M8" s="337"/>
      <c r="N8" s="337"/>
      <c r="O8" s="335"/>
      <c r="P8" s="335"/>
      <c r="Q8" s="337"/>
      <c r="R8" s="337"/>
      <c r="S8" s="337"/>
      <c r="T8" s="335"/>
      <c r="U8" s="335"/>
      <c r="V8" s="335"/>
      <c r="W8" s="335"/>
      <c r="X8" s="335"/>
      <c r="Y8" s="335"/>
      <c r="Z8" s="335"/>
      <c r="AA8" s="338"/>
      <c r="AB8" s="335"/>
      <c r="AC8" s="333"/>
      <c r="AD8" s="333"/>
      <c r="AE8" s="333"/>
      <c r="AF8" s="333"/>
      <c r="AG8" s="333"/>
      <c r="AH8" s="333"/>
    </row>
    <row r="9" spans="1:34" ht="14.25" thickTop="1">
      <c r="A9" s="363" t="s">
        <v>654</v>
      </c>
      <c r="B9" s="363" t="s">
        <v>130</v>
      </c>
      <c r="C9" s="363" t="s">
        <v>131</v>
      </c>
      <c r="D9" s="363" t="s">
        <v>132</v>
      </c>
      <c r="E9" s="363" t="s">
        <v>133</v>
      </c>
      <c r="F9" s="363" t="s">
        <v>557</v>
      </c>
      <c r="G9" s="363" t="s">
        <v>134</v>
      </c>
      <c r="H9" s="363" t="s">
        <v>135</v>
      </c>
      <c r="I9" s="363" t="s">
        <v>136</v>
      </c>
      <c r="J9" s="363" t="s">
        <v>137</v>
      </c>
      <c r="K9" s="364" t="s">
        <v>138</v>
      </c>
      <c r="L9" s="365"/>
      <c r="M9" s="366" t="s">
        <v>139</v>
      </c>
      <c r="N9" s="365"/>
      <c r="O9" s="367" t="s">
        <v>50</v>
      </c>
      <c r="P9" s="361" t="s">
        <v>140</v>
      </c>
      <c r="Q9" s="343" t="s">
        <v>133</v>
      </c>
      <c r="R9" s="343" t="s">
        <v>133</v>
      </c>
      <c r="S9" s="344" t="s">
        <v>133</v>
      </c>
      <c r="T9" s="348" t="s">
        <v>141</v>
      </c>
      <c r="U9" s="348" t="s">
        <v>142</v>
      </c>
      <c r="V9" s="348" t="s">
        <v>143</v>
      </c>
      <c r="W9" s="347" t="s">
        <v>144</v>
      </c>
      <c r="X9" s="347" t="s">
        <v>145</v>
      </c>
      <c r="Y9" s="347" t="s">
        <v>146</v>
      </c>
      <c r="Z9" s="371" t="s">
        <v>147</v>
      </c>
      <c r="AA9" s="371" t="s">
        <v>148</v>
      </c>
      <c r="AB9" s="335" t="s">
        <v>143</v>
      </c>
      <c r="AC9" s="333"/>
      <c r="AD9" s="333"/>
      <c r="AE9" s="333"/>
      <c r="AF9" s="333"/>
      <c r="AG9" s="333"/>
      <c r="AH9" s="333"/>
    </row>
    <row r="10" spans="1:34" ht="14.25" thickBot="1">
      <c r="A10" s="368" t="s">
        <v>655</v>
      </c>
      <c r="B10" s="368" t="s">
        <v>150</v>
      </c>
      <c r="C10" s="369"/>
      <c r="D10" s="368" t="s">
        <v>151</v>
      </c>
      <c r="E10" s="368" t="s">
        <v>152</v>
      </c>
      <c r="F10" s="368" t="s">
        <v>806</v>
      </c>
      <c r="G10" s="368" t="s">
        <v>153</v>
      </c>
      <c r="H10" s="368"/>
      <c r="I10" s="368" t="s">
        <v>154</v>
      </c>
      <c r="J10" s="368"/>
      <c r="K10" s="368" t="s">
        <v>660</v>
      </c>
      <c r="L10" s="368" t="s">
        <v>137</v>
      </c>
      <c r="M10" s="370" t="s">
        <v>660</v>
      </c>
      <c r="N10" s="368" t="s">
        <v>137</v>
      </c>
      <c r="O10" s="370" t="s">
        <v>155</v>
      </c>
      <c r="P10" s="362"/>
      <c r="Q10" s="345" t="s">
        <v>156</v>
      </c>
      <c r="R10" s="345" t="s">
        <v>157</v>
      </c>
      <c r="S10" s="346" t="s">
        <v>158</v>
      </c>
      <c r="T10" s="348" t="s">
        <v>159</v>
      </c>
      <c r="U10" s="348" t="s">
        <v>160</v>
      </c>
      <c r="V10" s="348" t="s">
        <v>161</v>
      </c>
      <c r="W10" s="347"/>
      <c r="X10" s="335"/>
      <c r="Y10" s="335"/>
      <c r="Z10" s="371" t="s">
        <v>162</v>
      </c>
      <c r="AA10" s="371" t="s">
        <v>149</v>
      </c>
      <c r="AB10" s="335" t="s">
        <v>163</v>
      </c>
      <c r="AC10" s="333"/>
      <c r="AD10" s="333"/>
      <c r="AE10" s="333"/>
      <c r="AF10" s="333"/>
      <c r="AG10" s="333"/>
      <c r="AH10" s="333"/>
    </row>
    <row r="11" spans="1:34" ht="13.5" thickTop="1">
      <c r="A11" s="332"/>
      <c r="B11" s="332"/>
      <c r="C11" s="332"/>
      <c r="D11" s="332"/>
      <c r="E11" s="332"/>
      <c r="F11" s="332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</row>
    <row r="12" spans="1:34" s="10" customFormat="1" ht="13.5">
      <c r="B12" s="12" t="s">
        <v>164</v>
      </c>
    </row>
    <row r="13" spans="1:34" s="14" customFormat="1">
      <c r="B13" s="373" t="s">
        <v>165</v>
      </c>
    </row>
    <row r="14" spans="1:34" s="377" customFormat="1" collapsed="1">
      <c r="A14" s="349">
        <v>1</v>
      </c>
      <c r="B14" s="350" t="s">
        <v>172</v>
      </c>
      <c r="C14" s="351" t="s">
        <v>708</v>
      </c>
      <c r="D14" s="372" t="s">
        <v>709</v>
      </c>
      <c r="E14" s="353">
        <v>77.951999999999998</v>
      </c>
      <c r="F14" s="352" t="s">
        <v>168</v>
      </c>
      <c r="G14" s="354"/>
      <c r="H14" s="354">
        <f>ROUND(G14*E14,2)</f>
        <v>0</v>
      </c>
      <c r="I14" s="1"/>
      <c r="J14" s="354">
        <f>ROUND(I14+H14,2)</f>
        <v>0</v>
      </c>
      <c r="K14" s="1"/>
      <c r="L14" s="1"/>
      <c r="M14" s="1"/>
      <c r="N14" s="1"/>
      <c r="O14" s="352">
        <v>20</v>
      </c>
      <c r="P14" s="352" t="s">
        <v>169</v>
      </c>
      <c r="Q14" s="1"/>
      <c r="R14" s="1"/>
      <c r="S14" s="1"/>
      <c r="T14" s="1"/>
      <c r="U14" s="1"/>
      <c r="V14" s="356" t="s">
        <v>33</v>
      </c>
      <c r="W14" s="353">
        <v>44.822000000000003</v>
      </c>
      <c r="X14" s="1"/>
      <c r="Y14" s="1"/>
      <c r="Z14" s="352" t="s">
        <v>170</v>
      </c>
      <c r="AA14" s="1"/>
      <c r="AB14" s="352" t="s">
        <v>20</v>
      </c>
      <c r="AC14" s="1"/>
      <c r="AD14" s="1"/>
      <c r="AE14" s="1"/>
      <c r="AF14" s="1"/>
      <c r="AG14" s="1"/>
      <c r="AH14" s="1"/>
    </row>
    <row r="15" spans="1:34" s="377" customFormat="1" ht="25.5" hidden="1" outlineLevel="1">
      <c r="A15" s="1"/>
      <c r="B15" s="1"/>
      <c r="C15" s="1"/>
      <c r="D15" s="372" t="s">
        <v>710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356" t="s">
        <v>171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s="377" customFormat="1" hidden="1" outlineLevel="1">
      <c r="A16" s="1"/>
      <c r="B16" s="1"/>
      <c r="C16" s="1"/>
      <c r="D16" s="372" t="s">
        <v>192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356" t="s">
        <v>171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spans="1:28" s="377" customFormat="1" collapsed="1">
      <c r="A17" s="349">
        <v>2</v>
      </c>
      <c r="B17" s="350" t="s">
        <v>172</v>
      </c>
      <c r="C17" s="351" t="s">
        <v>711</v>
      </c>
      <c r="D17" s="372" t="s">
        <v>712</v>
      </c>
      <c r="E17" s="353">
        <v>23.385999999999999</v>
      </c>
      <c r="F17" s="352" t="s">
        <v>168</v>
      </c>
      <c r="G17" s="354"/>
      <c r="H17" s="632">
        <f>ROUND(G17*E17,2)</f>
        <v>0</v>
      </c>
      <c r="I17" s="1"/>
      <c r="J17" s="632">
        <f>ROUND(I17+H17,2)</f>
        <v>0</v>
      </c>
      <c r="K17" s="1"/>
      <c r="L17" s="1"/>
      <c r="M17" s="1"/>
      <c r="N17" s="1"/>
      <c r="O17" s="352">
        <v>20</v>
      </c>
      <c r="P17" s="352" t="s">
        <v>169</v>
      </c>
      <c r="Q17" s="1"/>
      <c r="R17" s="1"/>
      <c r="S17" s="1"/>
      <c r="T17" s="1"/>
      <c r="U17" s="1"/>
      <c r="V17" s="356" t="s">
        <v>33</v>
      </c>
      <c r="W17" s="353">
        <v>0.93500000000000005</v>
      </c>
      <c r="X17" s="1"/>
      <c r="Y17" s="1"/>
      <c r="Z17" s="352" t="s">
        <v>170</v>
      </c>
      <c r="AA17" s="1"/>
      <c r="AB17" s="352" t="s">
        <v>20</v>
      </c>
    </row>
    <row r="18" spans="1:28" s="377" customFormat="1" ht="25.5" hidden="1" outlineLevel="1">
      <c r="A18" s="1"/>
      <c r="B18" s="1"/>
      <c r="C18" s="1"/>
      <c r="D18" s="372" t="s">
        <v>713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356" t="s">
        <v>171</v>
      </c>
      <c r="W18" s="1"/>
      <c r="X18" s="1"/>
      <c r="Y18" s="1"/>
      <c r="Z18" s="1"/>
      <c r="AA18" s="1"/>
      <c r="AB18" s="1"/>
    </row>
    <row r="19" spans="1:28" s="377" customFormat="1" collapsed="1">
      <c r="A19" s="349">
        <v>3</v>
      </c>
      <c r="B19" s="350" t="s">
        <v>172</v>
      </c>
      <c r="C19" s="351" t="s">
        <v>482</v>
      </c>
      <c r="D19" s="372" t="s">
        <v>173</v>
      </c>
      <c r="E19" s="353">
        <v>17.812999999999999</v>
      </c>
      <c r="F19" s="352" t="s">
        <v>168</v>
      </c>
      <c r="G19" s="354"/>
      <c r="H19" s="632">
        <f>ROUND(G19*E19,2)</f>
        <v>0</v>
      </c>
      <c r="I19" s="1"/>
      <c r="J19" s="632">
        <f>ROUND(I19+H19,2)</f>
        <v>0</v>
      </c>
      <c r="K19" s="1"/>
      <c r="L19" s="1"/>
      <c r="M19" s="1"/>
      <c r="N19" s="1"/>
      <c r="O19" s="352">
        <v>20</v>
      </c>
      <c r="P19" s="352" t="s">
        <v>169</v>
      </c>
      <c r="Q19" s="1"/>
      <c r="R19" s="1"/>
      <c r="S19" s="1"/>
      <c r="T19" s="1"/>
      <c r="U19" s="1"/>
      <c r="V19" s="356" t="s">
        <v>33</v>
      </c>
      <c r="W19" s="353">
        <v>34.984999999999999</v>
      </c>
      <c r="X19" s="1"/>
      <c r="Y19" s="1"/>
      <c r="Z19" s="352" t="s">
        <v>170</v>
      </c>
      <c r="AA19" s="1"/>
      <c r="AB19" s="352" t="s">
        <v>20</v>
      </c>
    </row>
    <row r="20" spans="1:28" s="377" customFormat="1" hidden="1" outlineLevel="1">
      <c r="A20" s="1"/>
      <c r="B20" s="1"/>
      <c r="C20" s="1"/>
      <c r="D20" s="372" t="s">
        <v>714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56" t="s">
        <v>171</v>
      </c>
      <c r="W20" s="1"/>
      <c r="X20" s="1"/>
      <c r="Y20" s="1"/>
      <c r="Z20" s="1"/>
      <c r="AA20" s="1"/>
      <c r="AB20" s="1"/>
    </row>
    <row r="21" spans="1:28" s="377" customFormat="1" hidden="1" outlineLevel="1">
      <c r="A21" s="1"/>
      <c r="B21" s="1"/>
      <c r="C21" s="1"/>
      <c r="D21" s="372" t="s">
        <v>715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56" t="s">
        <v>171</v>
      </c>
      <c r="W21" s="1"/>
      <c r="X21" s="1"/>
      <c r="Y21" s="1"/>
      <c r="Z21" s="1"/>
      <c r="AA21" s="1"/>
      <c r="AB21" s="1"/>
    </row>
    <row r="22" spans="1:28" s="377" customFormat="1" hidden="1" outlineLevel="1">
      <c r="A22" s="1"/>
      <c r="B22" s="1"/>
      <c r="C22" s="1"/>
      <c r="D22" s="372" t="s">
        <v>716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356" t="s">
        <v>171</v>
      </c>
      <c r="W22" s="1"/>
      <c r="X22" s="1"/>
      <c r="Y22" s="1"/>
      <c r="Z22" s="1"/>
      <c r="AA22" s="1"/>
      <c r="AB22" s="1"/>
    </row>
    <row r="23" spans="1:28" s="377" customFormat="1" collapsed="1">
      <c r="A23" s="349">
        <v>4</v>
      </c>
      <c r="B23" s="350" t="s">
        <v>172</v>
      </c>
      <c r="C23" s="351" t="s">
        <v>483</v>
      </c>
      <c r="D23" s="372" t="s">
        <v>174</v>
      </c>
      <c r="E23" s="353">
        <v>5.3440000000000003</v>
      </c>
      <c r="F23" s="352" t="s">
        <v>168</v>
      </c>
      <c r="G23" s="354"/>
      <c r="H23" s="632">
        <f>ROUND(G23*E23,2)</f>
        <v>0</v>
      </c>
      <c r="I23" s="1"/>
      <c r="J23" s="632">
        <f>ROUND(I23+H23,2)</f>
        <v>0</v>
      </c>
      <c r="K23" s="1"/>
      <c r="L23" s="1"/>
      <c r="M23" s="1"/>
      <c r="N23" s="1"/>
      <c r="O23" s="352">
        <v>20</v>
      </c>
      <c r="P23" s="352" t="s">
        <v>169</v>
      </c>
      <c r="Q23" s="1"/>
      <c r="R23" s="1"/>
      <c r="S23" s="1"/>
      <c r="T23" s="1"/>
      <c r="U23" s="1"/>
      <c r="V23" s="356" t="s">
        <v>33</v>
      </c>
      <c r="W23" s="353">
        <v>1.47</v>
      </c>
      <c r="X23" s="1"/>
      <c r="Y23" s="1"/>
      <c r="Z23" s="352" t="s">
        <v>170</v>
      </c>
      <c r="AA23" s="1"/>
      <c r="AB23" s="352" t="s">
        <v>20</v>
      </c>
    </row>
    <row r="24" spans="1:28" s="377" customFormat="1" hidden="1" outlineLevel="1">
      <c r="A24" s="1"/>
      <c r="B24" s="1"/>
      <c r="C24" s="1"/>
      <c r="D24" s="372" t="s">
        <v>717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356" t="s">
        <v>171</v>
      </c>
      <c r="W24" s="1"/>
      <c r="X24" s="1"/>
      <c r="Y24" s="1"/>
      <c r="Z24" s="1"/>
      <c r="AA24" s="1"/>
      <c r="AB24" s="1"/>
    </row>
    <row r="25" spans="1:28" s="377" customFormat="1" hidden="1" outlineLevel="1">
      <c r="A25" s="1"/>
      <c r="B25" s="1"/>
      <c r="C25" s="1"/>
      <c r="D25" s="372" t="s">
        <v>718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356" t="s">
        <v>171</v>
      </c>
      <c r="W25" s="1"/>
      <c r="X25" s="1"/>
      <c r="Y25" s="1"/>
      <c r="Z25" s="1"/>
      <c r="AA25" s="1"/>
      <c r="AB25" s="1"/>
    </row>
    <row r="26" spans="1:28" s="377" customFormat="1" hidden="1" outlineLevel="1">
      <c r="A26" s="1"/>
      <c r="B26" s="1"/>
      <c r="C26" s="1"/>
      <c r="D26" s="372" t="s">
        <v>719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356" t="s">
        <v>171</v>
      </c>
      <c r="W26" s="1"/>
      <c r="X26" s="1"/>
      <c r="Y26" s="1"/>
      <c r="Z26" s="1"/>
      <c r="AA26" s="1"/>
      <c r="AB26" s="1"/>
    </row>
    <row r="27" spans="1:28" s="377" customFormat="1" collapsed="1">
      <c r="A27" s="349">
        <v>5</v>
      </c>
      <c r="B27" s="350" t="s">
        <v>172</v>
      </c>
      <c r="C27" s="351" t="s">
        <v>720</v>
      </c>
      <c r="D27" s="372" t="s">
        <v>721</v>
      </c>
      <c r="E27" s="353">
        <v>59.375</v>
      </c>
      <c r="F27" s="352" t="s">
        <v>176</v>
      </c>
      <c r="G27" s="354"/>
      <c r="H27" s="632">
        <f>ROUND(G27*E27,2)</f>
        <v>0</v>
      </c>
      <c r="I27" s="1"/>
      <c r="J27" s="632">
        <f>ROUND(I27+H27,2)</f>
        <v>0</v>
      </c>
      <c r="K27" s="355">
        <v>2.1000000000000001E-4</v>
      </c>
      <c r="L27" s="355">
        <f>ROUND(K27*E27,5)</f>
        <v>1.247E-2</v>
      </c>
      <c r="M27" s="1"/>
      <c r="N27" s="1"/>
      <c r="O27" s="352">
        <v>20</v>
      </c>
      <c r="P27" s="352" t="s">
        <v>169</v>
      </c>
      <c r="Q27" s="1"/>
      <c r="R27" s="1"/>
      <c r="S27" s="1"/>
      <c r="T27" s="1"/>
      <c r="U27" s="1"/>
      <c r="V27" s="356" t="s">
        <v>33</v>
      </c>
      <c r="W27" s="353">
        <v>14.013</v>
      </c>
      <c r="X27" s="1"/>
      <c r="Y27" s="1"/>
      <c r="Z27" s="352" t="s">
        <v>170</v>
      </c>
      <c r="AA27" s="1"/>
      <c r="AB27" s="352" t="s">
        <v>22</v>
      </c>
    </row>
    <row r="28" spans="1:28" s="377" customFormat="1" hidden="1" outlineLevel="1">
      <c r="A28" s="1"/>
      <c r="B28" s="1"/>
      <c r="C28" s="1"/>
      <c r="D28" s="372" t="s">
        <v>722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356" t="s">
        <v>171</v>
      </c>
      <c r="W28" s="1"/>
      <c r="X28" s="1"/>
      <c r="Y28" s="1"/>
      <c r="Z28" s="1"/>
      <c r="AA28" s="1"/>
      <c r="AB28" s="1"/>
    </row>
    <row r="29" spans="1:28" s="377" customFormat="1" hidden="1" outlineLevel="1">
      <c r="A29" s="1"/>
      <c r="B29" s="1"/>
      <c r="C29" s="1"/>
      <c r="D29" s="372" t="s">
        <v>723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356" t="s">
        <v>171</v>
      </c>
      <c r="W29" s="1"/>
      <c r="X29" s="1"/>
      <c r="Y29" s="1"/>
      <c r="Z29" s="1"/>
      <c r="AA29" s="1"/>
      <c r="AB29" s="1"/>
    </row>
    <row r="30" spans="1:28" s="377" customFormat="1" hidden="1" outlineLevel="1">
      <c r="A30" s="1"/>
      <c r="B30" s="1"/>
      <c r="C30" s="1"/>
      <c r="D30" s="372" t="s">
        <v>724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356" t="s">
        <v>171</v>
      </c>
      <c r="W30" s="1"/>
      <c r="X30" s="1"/>
      <c r="Y30" s="1"/>
      <c r="Z30" s="1"/>
      <c r="AA30" s="1"/>
      <c r="AB30" s="1"/>
    </row>
    <row r="31" spans="1:28" s="377" customFormat="1">
      <c r="A31" s="349">
        <v>6</v>
      </c>
      <c r="B31" s="350" t="s">
        <v>172</v>
      </c>
      <c r="C31" s="351" t="s">
        <v>725</v>
      </c>
      <c r="D31" s="372" t="s">
        <v>726</v>
      </c>
      <c r="E31" s="353">
        <v>59.375</v>
      </c>
      <c r="F31" s="352" t="s">
        <v>176</v>
      </c>
      <c r="G31" s="354"/>
      <c r="H31" s="632">
        <f>ROUND(G31*E31,2)</f>
        <v>0</v>
      </c>
      <c r="I31" s="1"/>
      <c r="J31" s="632">
        <f>ROUND(I31+H31,2)</f>
        <v>0</v>
      </c>
      <c r="K31" s="1"/>
      <c r="L31" s="1"/>
      <c r="M31" s="1"/>
      <c r="N31" s="1"/>
      <c r="O31" s="352">
        <v>20</v>
      </c>
      <c r="P31" s="352" t="s">
        <v>169</v>
      </c>
      <c r="Q31" s="1"/>
      <c r="R31" s="1"/>
      <c r="S31" s="1"/>
      <c r="T31" s="1"/>
      <c r="U31" s="1"/>
      <c r="V31" s="356" t="s">
        <v>33</v>
      </c>
      <c r="W31" s="353">
        <v>4.1559999999999997</v>
      </c>
      <c r="X31" s="1"/>
      <c r="Y31" s="1"/>
      <c r="Z31" s="352" t="s">
        <v>170</v>
      </c>
      <c r="AA31" s="1"/>
      <c r="AB31" s="352" t="s">
        <v>20</v>
      </c>
    </row>
    <row r="32" spans="1:28" s="377" customFormat="1" collapsed="1">
      <c r="A32" s="349">
        <v>7</v>
      </c>
      <c r="B32" s="350" t="s">
        <v>172</v>
      </c>
      <c r="C32" s="351" t="s">
        <v>484</v>
      </c>
      <c r="D32" s="372" t="s">
        <v>175</v>
      </c>
      <c r="E32" s="353">
        <v>71.456000000000003</v>
      </c>
      <c r="F32" s="352" t="s">
        <v>176</v>
      </c>
      <c r="G32" s="354"/>
      <c r="H32" s="632">
        <f>ROUND(G32*E32,2)</f>
        <v>0</v>
      </c>
      <c r="I32" s="1"/>
      <c r="J32" s="632">
        <f>ROUND(I32+H32,2)</f>
        <v>0</v>
      </c>
      <c r="K32" s="355">
        <v>2.5000000000000001E-4</v>
      </c>
      <c r="L32" s="624">
        <f>ROUND(K32*E32,5)</f>
        <v>1.7860000000000001E-2</v>
      </c>
      <c r="M32" s="1"/>
      <c r="N32" s="1"/>
      <c r="O32" s="352">
        <v>20</v>
      </c>
      <c r="P32" s="352" t="s">
        <v>169</v>
      </c>
      <c r="Q32" s="1"/>
      <c r="R32" s="1"/>
      <c r="S32" s="1"/>
      <c r="T32" s="1"/>
      <c r="U32" s="1"/>
      <c r="V32" s="356" t="s">
        <v>33</v>
      </c>
      <c r="W32" s="353">
        <v>11.147</v>
      </c>
      <c r="X32" s="1"/>
      <c r="Y32" s="1"/>
      <c r="Z32" s="352" t="s">
        <v>170</v>
      </c>
      <c r="AA32" s="1"/>
      <c r="AB32" s="352" t="s">
        <v>22</v>
      </c>
    </row>
    <row r="33" spans="1:28" s="377" customFormat="1" ht="25.5" hidden="1" outlineLevel="1">
      <c r="A33" s="1"/>
      <c r="B33" s="1"/>
      <c r="C33" s="1"/>
      <c r="D33" s="372" t="s">
        <v>727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356" t="s">
        <v>171</v>
      </c>
      <c r="W33" s="1"/>
      <c r="X33" s="1"/>
      <c r="Y33" s="1"/>
      <c r="Z33" s="1"/>
      <c r="AA33" s="1"/>
      <c r="AB33" s="1"/>
    </row>
    <row r="34" spans="1:28" s="377" customFormat="1">
      <c r="A34" s="349">
        <v>8</v>
      </c>
      <c r="B34" s="350" t="s">
        <v>172</v>
      </c>
      <c r="C34" s="351" t="s">
        <v>485</v>
      </c>
      <c r="D34" s="372" t="s">
        <v>177</v>
      </c>
      <c r="E34" s="353">
        <v>71.456000000000003</v>
      </c>
      <c r="F34" s="352" t="s">
        <v>176</v>
      </c>
      <c r="G34" s="354"/>
      <c r="H34" s="632">
        <f>ROUND(G34*E34,2)</f>
        <v>0</v>
      </c>
      <c r="I34" s="1"/>
      <c r="J34" s="632">
        <f>ROUND(I34+H34,2)</f>
        <v>0</v>
      </c>
      <c r="K34" s="1"/>
      <c r="L34" s="1"/>
      <c r="M34" s="1"/>
      <c r="N34" s="1"/>
      <c r="O34" s="352">
        <v>20</v>
      </c>
      <c r="P34" s="352" t="s">
        <v>169</v>
      </c>
      <c r="Q34" s="1"/>
      <c r="R34" s="1"/>
      <c r="S34" s="1"/>
      <c r="T34" s="1"/>
      <c r="U34" s="1"/>
      <c r="V34" s="356" t="s">
        <v>33</v>
      </c>
      <c r="W34" s="353">
        <v>6.7880000000000003</v>
      </c>
      <c r="X34" s="1"/>
      <c r="Y34" s="1"/>
      <c r="Z34" s="352" t="s">
        <v>170</v>
      </c>
      <c r="AA34" s="1"/>
      <c r="AB34" s="352" t="s">
        <v>20</v>
      </c>
    </row>
    <row r="35" spans="1:28" s="377" customFormat="1">
      <c r="A35" s="349">
        <v>9</v>
      </c>
      <c r="B35" s="350" t="s">
        <v>167</v>
      </c>
      <c r="C35" s="351" t="s">
        <v>486</v>
      </c>
      <c r="D35" s="372" t="s">
        <v>178</v>
      </c>
      <c r="E35" s="353">
        <v>71.456000000000003</v>
      </c>
      <c r="F35" s="352" t="s">
        <v>168</v>
      </c>
      <c r="G35" s="354"/>
      <c r="H35" s="632">
        <f>ROUND(G35*E35,2)</f>
        <v>0</v>
      </c>
      <c r="I35" s="1"/>
      <c r="J35" s="632">
        <f>ROUND(I35+H35,2)</f>
        <v>0</v>
      </c>
      <c r="K35" s="355">
        <v>4.4999999999999999E-4</v>
      </c>
      <c r="L35" s="624">
        <f>ROUND(K35*E35,5)</f>
        <v>3.2160000000000001E-2</v>
      </c>
      <c r="M35" s="1"/>
      <c r="N35" s="1"/>
      <c r="O35" s="352">
        <v>20</v>
      </c>
      <c r="P35" s="352" t="s">
        <v>169</v>
      </c>
      <c r="Q35" s="1"/>
      <c r="R35" s="1"/>
      <c r="S35" s="1"/>
      <c r="T35" s="1"/>
      <c r="U35" s="1"/>
      <c r="V35" s="356" t="s">
        <v>33</v>
      </c>
      <c r="W35" s="353">
        <v>9.0030000000000001</v>
      </c>
      <c r="X35" s="1"/>
      <c r="Y35" s="1"/>
      <c r="Z35" s="352" t="s">
        <v>170</v>
      </c>
      <c r="AA35" s="1"/>
      <c r="AB35" s="352" t="s">
        <v>20</v>
      </c>
    </row>
    <row r="36" spans="1:28" s="377" customFormat="1">
      <c r="A36" s="349">
        <v>10</v>
      </c>
      <c r="B36" s="350" t="s">
        <v>167</v>
      </c>
      <c r="C36" s="351" t="s">
        <v>487</v>
      </c>
      <c r="D36" s="372" t="s">
        <v>179</v>
      </c>
      <c r="E36" s="353">
        <v>71.456000000000003</v>
      </c>
      <c r="F36" s="352" t="s">
        <v>168</v>
      </c>
      <c r="G36" s="354"/>
      <c r="H36" s="632">
        <f>ROUND(G36*E36,2)</f>
        <v>0</v>
      </c>
      <c r="I36" s="1"/>
      <c r="J36" s="632">
        <f>ROUND(I36+H36,2)</f>
        <v>0</v>
      </c>
      <c r="K36" s="1"/>
      <c r="L36" s="1"/>
      <c r="M36" s="1"/>
      <c r="N36" s="1"/>
      <c r="O36" s="352">
        <v>20</v>
      </c>
      <c r="P36" s="352" t="s">
        <v>169</v>
      </c>
      <c r="Q36" s="1"/>
      <c r="R36" s="1"/>
      <c r="S36" s="1"/>
      <c r="T36" s="1"/>
      <c r="U36" s="1"/>
      <c r="V36" s="356" t="s">
        <v>33</v>
      </c>
      <c r="W36" s="353">
        <v>2.7149999999999999</v>
      </c>
      <c r="X36" s="1"/>
      <c r="Y36" s="1"/>
      <c r="Z36" s="352" t="s">
        <v>170</v>
      </c>
      <c r="AA36" s="1"/>
      <c r="AB36" s="352" t="s">
        <v>20</v>
      </c>
    </row>
    <row r="37" spans="1:28" s="377" customFormat="1" collapsed="1">
      <c r="A37" s="349">
        <v>11</v>
      </c>
      <c r="B37" s="350" t="s">
        <v>172</v>
      </c>
      <c r="C37" s="351" t="s">
        <v>728</v>
      </c>
      <c r="D37" s="372" t="s">
        <v>729</v>
      </c>
      <c r="E37" s="353">
        <v>95.765000000000001</v>
      </c>
      <c r="F37" s="352" t="s">
        <v>168</v>
      </c>
      <c r="G37" s="354"/>
      <c r="H37" s="632">
        <f>ROUND(G37*E37,2)</f>
        <v>0</v>
      </c>
      <c r="I37" s="1"/>
      <c r="J37" s="632">
        <f>ROUND(I37+H37,2)</f>
        <v>0</v>
      </c>
      <c r="K37" s="1"/>
      <c r="L37" s="1"/>
      <c r="M37" s="1"/>
      <c r="N37" s="1"/>
      <c r="O37" s="352">
        <v>20</v>
      </c>
      <c r="P37" s="352" t="s">
        <v>169</v>
      </c>
      <c r="Q37" s="1"/>
      <c r="R37" s="1"/>
      <c r="S37" s="1"/>
      <c r="T37" s="1"/>
      <c r="U37" s="1"/>
      <c r="V37" s="356" t="s">
        <v>33</v>
      </c>
      <c r="W37" s="353">
        <v>30.358000000000001</v>
      </c>
      <c r="X37" s="1"/>
      <c r="Y37" s="1"/>
      <c r="Z37" s="352" t="s">
        <v>181</v>
      </c>
      <c r="AA37" s="1"/>
      <c r="AB37" s="352" t="s">
        <v>20</v>
      </c>
    </row>
    <row r="38" spans="1:28" s="377" customFormat="1" hidden="1" outlineLevel="1">
      <c r="A38" s="1"/>
      <c r="B38" s="1"/>
      <c r="C38" s="1"/>
      <c r="D38" s="372" t="s">
        <v>730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356" t="s">
        <v>171</v>
      </c>
      <c r="W38" s="1"/>
      <c r="X38" s="1"/>
      <c r="Y38" s="1"/>
      <c r="Z38" s="1"/>
      <c r="AA38" s="1"/>
      <c r="AB38" s="1"/>
    </row>
    <row r="39" spans="1:28" s="377" customFormat="1" collapsed="1">
      <c r="A39" s="349">
        <v>12</v>
      </c>
      <c r="B39" s="350" t="s">
        <v>172</v>
      </c>
      <c r="C39" s="351" t="s">
        <v>731</v>
      </c>
      <c r="D39" s="372" t="s">
        <v>732</v>
      </c>
      <c r="E39" s="353">
        <v>24.015000000000001</v>
      </c>
      <c r="F39" s="352" t="s">
        <v>168</v>
      </c>
      <c r="G39" s="354"/>
      <c r="H39" s="632">
        <f>ROUND(G39*E39,2)</f>
        <v>0</v>
      </c>
      <c r="I39" s="1"/>
      <c r="J39" s="632">
        <f>ROUND(I39+H39,2)</f>
        <v>0</v>
      </c>
      <c r="K39" s="1"/>
      <c r="L39" s="1"/>
      <c r="M39" s="1"/>
      <c r="N39" s="1"/>
      <c r="O39" s="352">
        <v>20</v>
      </c>
      <c r="P39" s="352" t="s">
        <v>169</v>
      </c>
      <c r="Q39" s="1"/>
      <c r="R39" s="1"/>
      <c r="S39" s="1"/>
      <c r="T39" s="1"/>
      <c r="U39" s="1"/>
      <c r="V39" s="356" t="s">
        <v>33</v>
      </c>
      <c r="W39" s="353">
        <v>0.26400000000000001</v>
      </c>
      <c r="X39" s="1"/>
      <c r="Y39" s="1"/>
      <c r="Z39" s="352" t="s">
        <v>181</v>
      </c>
      <c r="AA39" s="1"/>
      <c r="AB39" s="352" t="s">
        <v>20</v>
      </c>
    </row>
    <row r="40" spans="1:28" s="377" customFormat="1" hidden="1" outlineLevel="1">
      <c r="A40" s="1"/>
      <c r="B40" s="1"/>
      <c r="C40" s="1"/>
      <c r="D40" s="372" t="s">
        <v>733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356" t="s">
        <v>171</v>
      </c>
      <c r="W40" s="1"/>
      <c r="X40" s="1"/>
      <c r="Y40" s="1"/>
      <c r="Z40" s="1"/>
      <c r="AA40" s="1"/>
      <c r="AB40" s="1"/>
    </row>
    <row r="41" spans="1:28" s="377" customFormat="1" hidden="1" outlineLevel="1">
      <c r="A41" s="1"/>
      <c r="B41" s="1"/>
      <c r="C41" s="1"/>
      <c r="D41" s="372" t="s">
        <v>734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356" t="s">
        <v>171</v>
      </c>
      <c r="W41" s="1"/>
      <c r="X41" s="1"/>
      <c r="Y41" s="1"/>
      <c r="Z41" s="1"/>
      <c r="AA41" s="1"/>
      <c r="AB41" s="1"/>
    </row>
    <row r="42" spans="1:28" s="377" customFormat="1" hidden="1" outlineLevel="1">
      <c r="A42" s="1"/>
      <c r="B42" s="1"/>
      <c r="C42" s="1"/>
      <c r="D42" s="372" t="s">
        <v>735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356" t="s">
        <v>171</v>
      </c>
      <c r="W42" s="1"/>
      <c r="X42" s="1"/>
      <c r="Y42" s="1"/>
      <c r="Z42" s="1"/>
      <c r="AA42" s="1"/>
      <c r="AB42" s="1"/>
    </row>
    <row r="43" spans="1:28" s="377" customFormat="1" collapsed="1">
      <c r="A43" s="349">
        <v>13</v>
      </c>
      <c r="B43" s="350" t="s">
        <v>167</v>
      </c>
      <c r="C43" s="351" t="s">
        <v>736</v>
      </c>
      <c r="D43" s="372" t="s">
        <v>737</v>
      </c>
      <c r="E43" s="353">
        <v>8.3260000000000005</v>
      </c>
      <c r="F43" s="352" t="s">
        <v>168</v>
      </c>
      <c r="G43" s="354"/>
      <c r="H43" s="632">
        <f>ROUND(G43*E43,2)</f>
        <v>0</v>
      </c>
      <c r="I43" s="1"/>
      <c r="J43" s="632">
        <f>ROUND(I43+H43,2)</f>
        <v>0</v>
      </c>
      <c r="K43" s="1"/>
      <c r="L43" s="1"/>
      <c r="M43" s="1"/>
      <c r="N43" s="1"/>
      <c r="O43" s="352">
        <v>20</v>
      </c>
      <c r="P43" s="352" t="s">
        <v>169</v>
      </c>
      <c r="Q43" s="1"/>
      <c r="R43" s="1"/>
      <c r="S43" s="1"/>
      <c r="T43" s="1"/>
      <c r="U43" s="1"/>
      <c r="V43" s="356" t="s">
        <v>33</v>
      </c>
      <c r="W43" s="353">
        <v>2.415</v>
      </c>
      <c r="X43" s="1"/>
      <c r="Y43" s="1"/>
      <c r="Z43" s="352" t="s">
        <v>181</v>
      </c>
      <c r="AA43" s="1"/>
      <c r="AB43" s="352" t="s">
        <v>22</v>
      </c>
    </row>
    <row r="44" spans="1:28" s="377" customFormat="1" hidden="1" outlineLevel="1">
      <c r="A44" s="1"/>
      <c r="B44" s="1"/>
      <c r="C44" s="1"/>
      <c r="D44" s="372" t="s">
        <v>738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356" t="s">
        <v>171</v>
      </c>
      <c r="W44" s="1"/>
      <c r="X44" s="1"/>
      <c r="Y44" s="1"/>
      <c r="Z44" s="1"/>
      <c r="AA44" s="1"/>
      <c r="AB44" s="1"/>
    </row>
    <row r="45" spans="1:28" s="377" customFormat="1" ht="25.5" hidden="1" outlineLevel="1">
      <c r="A45" s="1"/>
      <c r="B45" s="1"/>
      <c r="C45" s="1"/>
      <c r="D45" s="372" t="s">
        <v>739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356" t="s">
        <v>171</v>
      </c>
      <c r="W45" s="1"/>
      <c r="X45" s="1"/>
      <c r="Y45" s="1"/>
      <c r="Z45" s="1"/>
      <c r="AA45" s="1"/>
      <c r="AB45" s="1"/>
    </row>
    <row r="46" spans="1:28" s="377" customFormat="1" hidden="1" outlineLevel="1">
      <c r="A46" s="1"/>
      <c r="B46" s="1"/>
      <c r="C46" s="1"/>
      <c r="D46" s="372" t="s">
        <v>740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356" t="s">
        <v>171</v>
      </c>
      <c r="W46" s="1"/>
      <c r="X46" s="1"/>
      <c r="Y46" s="1"/>
      <c r="Z46" s="1"/>
      <c r="AA46" s="1"/>
      <c r="AB46" s="1"/>
    </row>
    <row r="47" spans="1:28" s="377" customFormat="1" hidden="1" outlineLevel="1">
      <c r="A47" s="1"/>
      <c r="B47" s="1"/>
      <c r="C47" s="1"/>
      <c r="D47" s="372" t="s">
        <v>192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356" t="s">
        <v>171</v>
      </c>
      <c r="W47" s="1"/>
      <c r="X47" s="1"/>
      <c r="Y47" s="1"/>
      <c r="Z47" s="1"/>
      <c r="AA47" s="1"/>
      <c r="AB47" s="1"/>
    </row>
    <row r="48" spans="1:28" s="377" customFormat="1">
      <c r="A48" s="349">
        <v>14</v>
      </c>
      <c r="B48" s="350" t="s">
        <v>172</v>
      </c>
      <c r="C48" s="351" t="s">
        <v>741</v>
      </c>
      <c r="D48" s="372" t="s">
        <v>742</v>
      </c>
      <c r="E48" s="353">
        <v>24.015000000000001</v>
      </c>
      <c r="F48" s="352" t="s">
        <v>168</v>
      </c>
      <c r="G48" s="354"/>
      <c r="H48" s="632">
        <f>ROUND(G48*E48,2)</f>
        <v>0</v>
      </c>
      <c r="I48" s="1"/>
      <c r="J48" s="632">
        <f>ROUND(I48+H48,2)</f>
        <v>0</v>
      </c>
      <c r="K48" s="1"/>
      <c r="L48" s="1"/>
      <c r="M48" s="1"/>
      <c r="N48" s="1"/>
      <c r="O48" s="352">
        <v>20</v>
      </c>
      <c r="P48" s="352" t="s">
        <v>169</v>
      </c>
      <c r="Q48" s="1"/>
      <c r="R48" s="1"/>
      <c r="S48" s="1"/>
      <c r="T48" s="1"/>
      <c r="U48" s="1"/>
      <c r="V48" s="356" t="s">
        <v>33</v>
      </c>
      <c r="W48" s="353">
        <v>14.409000000000001</v>
      </c>
      <c r="X48" s="1"/>
      <c r="Y48" s="1"/>
      <c r="Z48" s="352" t="s">
        <v>170</v>
      </c>
      <c r="AA48" s="1"/>
      <c r="AB48" s="352" t="s">
        <v>20</v>
      </c>
    </row>
    <row r="49" spans="1:28" s="377" customFormat="1">
      <c r="A49" s="349">
        <v>14</v>
      </c>
      <c r="B49" s="350" t="s">
        <v>172</v>
      </c>
      <c r="C49" s="351" t="s">
        <v>743</v>
      </c>
      <c r="D49" s="372" t="s">
        <v>744</v>
      </c>
      <c r="E49" s="353">
        <v>24.015000000000001</v>
      </c>
      <c r="F49" s="352" t="s">
        <v>168</v>
      </c>
      <c r="G49" s="354"/>
      <c r="H49" s="632">
        <f>ROUND(G49*E49,2)</f>
        <v>0</v>
      </c>
      <c r="I49" s="1"/>
      <c r="J49" s="632">
        <f>ROUND(I49+H49,2)</f>
        <v>0</v>
      </c>
      <c r="K49" s="1"/>
      <c r="L49" s="1"/>
      <c r="M49" s="1"/>
      <c r="N49" s="1"/>
      <c r="O49" s="352">
        <v>20</v>
      </c>
      <c r="P49" s="352" t="s">
        <v>169</v>
      </c>
      <c r="Q49" s="1"/>
      <c r="R49" s="1"/>
      <c r="S49" s="1"/>
      <c r="T49" s="1"/>
      <c r="U49" s="1"/>
      <c r="V49" s="356" t="s">
        <v>33</v>
      </c>
      <c r="W49" s="353">
        <v>0.216</v>
      </c>
      <c r="X49" s="1"/>
      <c r="Y49" s="1"/>
      <c r="Z49" s="352" t="s">
        <v>181</v>
      </c>
      <c r="AA49" s="1"/>
      <c r="AB49" s="352" t="s">
        <v>20</v>
      </c>
    </row>
    <row r="50" spans="1:28" s="377" customFormat="1" collapsed="1">
      <c r="A50" s="349">
        <v>16</v>
      </c>
      <c r="B50" s="350" t="s">
        <v>172</v>
      </c>
      <c r="C50" s="351" t="s">
        <v>745</v>
      </c>
      <c r="D50" s="372" t="s">
        <v>746</v>
      </c>
      <c r="E50" s="353">
        <v>63.423999999999999</v>
      </c>
      <c r="F50" s="352" t="s">
        <v>168</v>
      </c>
      <c r="G50" s="354"/>
      <c r="H50" s="632">
        <f>ROUND(G50*E50,2)</f>
        <v>0</v>
      </c>
      <c r="I50" s="1"/>
      <c r="J50" s="632">
        <f>ROUND(I50+H50,2)</f>
        <v>0</v>
      </c>
      <c r="K50" s="1"/>
      <c r="L50" s="1"/>
      <c r="M50" s="1"/>
      <c r="N50" s="1"/>
      <c r="O50" s="352">
        <v>20</v>
      </c>
      <c r="P50" s="352" t="s">
        <v>169</v>
      </c>
      <c r="Q50" s="1"/>
      <c r="R50" s="1"/>
      <c r="S50" s="1"/>
      <c r="T50" s="1"/>
      <c r="U50" s="1"/>
      <c r="V50" s="356" t="s">
        <v>33</v>
      </c>
      <c r="W50" s="353">
        <v>17.504999999999999</v>
      </c>
      <c r="X50" s="1"/>
      <c r="Y50" s="1"/>
      <c r="Z50" s="352" t="s">
        <v>170</v>
      </c>
      <c r="AA50" s="1"/>
      <c r="AB50" s="352" t="s">
        <v>20</v>
      </c>
    </row>
    <row r="51" spans="1:28" s="377" customFormat="1" hidden="1" outlineLevel="1">
      <c r="A51" s="1"/>
      <c r="B51" s="1"/>
      <c r="C51" s="1"/>
      <c r="D51" s="372" t="s">
        <v>730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356" t="s">
        <v>171</v>
      </c>
      <c r="W51" s="1"/>
      <c r="X51" s="1"/>
      <c r="Y51" s="1"/>
      <c r="Z51" s="1"/>
      <c r="AA51" s="1"/>
      <c r="AB51" s="1"/>
    </row>
    <row r="52" spans="1:28" s="377" customFormat="1" hidden="1" outlineLevel="1">
      <c r="A52" s="1"/>
      <c r="B52" s="1"/>
      <c r="C52" s="1"/>
      <c r="D52" s="372" t="s">
        <v>747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356" t="s">
        <v>171</v>
      </c>
      <c r="W52" s="1"/>
      <c r="X52" s="1"/>
      <c r="Y52" s="1"/>
      <c r="Z52" s="1"/>
      <c r="AA52" s="1"/>
      <c r="AB52" s="1"/>
    </row>
    <row r="53" spans="1:28" s="377" customFormat="1" hidden="1" outlineLevel="1">
      <c r="A53" s="1"/>
      <c r="B53" s="1"/>
      <c r="C53" s="1"/>
      <c r="D53" s="372" t="s">
        <v>748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356" t="s">
        <v>171</v>
      </c>
      <c r="W53" s="1"/>
      <c r="X53" s="1"/>
      <c r="Y53" s="1"/>
      <c r="Z53" s="1"/>
      <c r="AA53" s="1"/>
      <c r="AB53" s="1"/>
    </row>
    <row r="54" spans="1:28" s="377" customFormat="1" hidden="1" outlineLevel="1">
      <c r="A54" s="1"/>
      <c r="B54" s="1"/>
      <c r="C54" s="1"/>
      <c r="D54" s="372" t="s">
        <v>749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356" t="s">
        <v>171</v>
      </c>
      <c r="W54" s="1"/>
      <c r="X54" s="1"/>
      <c r="Y54" s="1"/>
      <c r="Z54" s="1"/>
      <c r="AA54" s="1"/>
      <c r="AB54" s="1"/>
    </row>
    <row r="55" spans="1:28" s="377" customFormat="1" hidden="1" outlineLevel="1">
      <c r="A55" s="1"/>
      <c r="B55" s="1"/>
      <c r="C55" s="1"/>
      <c r="D55" s="372" t="s">
        <v>750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356" t="s">
        <v>171</v>
      </c>
      <c r="W55" s="1"/>
      <c r="X55" s="1"/>
      <c r="Y55" s="1"/>
      <c r="Z55" s="1"/>
      <c r="AA55" s="1"/>
      <c r="AB55" s="1"/>
    </row>
    <row r="56" spans="1:28" s="377" customFormat="1" hidden="1" outlineLevel="1">
      <c r="A56" s="1"/>
      <c r="B56" s="1"/>
      <c r="C56" s="1"/>
      <c r="D56" s="372" t="s">
        <v>751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356" t="s">
        <v>171</v>
      </c>
      <c r="W56" s="1"/>
      <c r="X56" s="1"/>
      <c r="Y56" s="1"/>
      <c r="Z56" s="1"/>
      <c r="AA56" s="1"/>
      <c r="AB56" s="1"/>
    </row>
    <row r="57" spans="1:28" s="377" customFormat="1" hidden="1" outlineLevel="1">
      <c r="A57" s="1"/>
      <c r="B57" s="1"/>
      <c r="C57" s="1"/>
      <c r="D57" s="372" t="s">
        <v>752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356" t="s">
        <v>171</v>
      </c>
      <c r="W57" s="1"/>
      <c r="X57" s="1"/>
      <c r="Y57" s="1"/>
      <c r="Z57" s="1"/>
      <c r="AA57" s="1"/>
      <c r="AB57" s="1"/>
    </row>
    <row r="58" spans="1:28" s="377" customFormat="1">
      <c r="A58" s="349">
        <v>17</v>
      </c>
      <c r="B58" s="350" t="s">
        <v>167</v>
      </c>
      <c r="C58" s="351" t="s">
        <v>753</v>
      </c>
      <c r="D58" s="372" t="s">
        <v>754</v>
      </c>
      <c r="E58" s="353">
        <v>8.3260000000000005</v>
      </c>
      <c r="F58" s="352" t="s">
        <v>168</v>
      </c>
      <c r="G58" s="354"/>
      <c r="H58" s="632">
        <f>ROUND(G58*E58,2)</f>
        <v>0</v>
      </c>
      <c r="I58" s="1"/>
      <c r="J58" s="632">
        <f>ROUND(I58+H58,2)</f>
        <v>0</v>
      </c>
      <c r="K58" s="1"/>
      <c r="L58" s="1"/>
      <c r="M58" s="1"/>
      <c r="N58" s="1"/>
      <c r="O58" s="352">
        <v>20</v>
      </c>
      <c r="P58" s="352" t="s">
        <v>169</v>
      </c>
      <c r="Q58" s="1"/>
      <c r="R58" s="1"/>
      <c r="S58" s="1"/>
      <c r="T58" s="1"/>
      <c r="U58" s="1"/>
      <c r="V58" s="356" t="s">
        <v>33</v>
      </c>
      <c r="W58" s="353">
        <v>12.156000000000001</v>
      </c>
      <c r="X58" s="1"/>
      <c r="Y58" s="1"/>
      <c r="Z58" s="352" t="s">
        <v>170</v>
      </c>
      <c r="AA58" s="1"/>
      <c r="AB58" s="352" t="s">
        <v>22</v>
      </c>
    </row>
    <row r="59" spans="1:28" s="377" customFormat="1" collapsed="1">
      <c r="A59" s="349">
        <v>18</v>
      </c>
      <c r="B59" s="350" t="s">
        <v>172</v>
      </c>
      <c r="C59" s="351" t="s">
        <v>755</v>
      </c>
      <c r="D59" s="372" t="s">
        <v>756</v>
      </c>
      <c r="E59" s="353">
        <v>41.4</v>
      </c>
      <c r="F59" s="352" t="s">
        <v>176</v>
      </c>
      <c r="G59" s="354"/>
      <c r="H59" s="632">
        <f>ROUND(G59*E59,2)</f>
        <v>0</v>
      </c>
      <c r="I59" s="1"/>
      <c r="J59" s="632">
        <f>ROUND(I59+H59,2)</f>
        <v>0</v>
      </c>
      <c r="K59" s="1"/>
      <c r="L59" s="1"/>
      <c r="M59" s="1"/>
      <c r="N59" s="1"/>
      <c r="O59" s="352">
        <v>20</v>
      </c>
      <c r="P59" s="352" t="s">
        <v>169</v>
      </c>
      <c r="Q59" s="1"/>
      <c r="R59" s="1"/>
      <c r="S59" s="1"/>
      <c r="T59" s="1"/>
      <c r="U59" s="1"/>
      <c r="V59" s="356" t="s">
        <v>33</v>
      </c>
      <c r="W59" s="353">
        <v>0.70399999999999996</v>
      </c>
      <c r="X59" s="1"/>
      <c r="Y59" s="1"/>
      <c r="Z59" s="352" t="s">
        <v>170</v>
      </c>
      <c r="AA59" s="1"/>
      <c r="AB59" s="352" t="s">
        <v>22</v>
      </c>
    </row>
    <row r="60" spans="1:28" s="377" customFormat="1" hidden="1" outlineLevel="1">
      <c r="A60" s="1"/>
      <c r="B60" s="1"/>
      <c r="C60" s="1"/>
      <c r="D60" s="372" t="s">
        <v>757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356" t="s">
        <v>171</v>
      </c>
      <c r="W60" s="1"/>
      <c r="X60" s="1"/>
      <c r="Y60" s="1"/>
      <c r="Z60" s="1"/>
      <c r="AA60" s="1"/>
      <c r="AB60" s="1"/>
    </row>
    <row r="61" spans="1:28" s="377" customFormat="1" hidden="1" outlineLevel="1">
      <c r="A61" s="1"/>
      <c r="B61" s="1"/>
      <c r="C61" s="1"/>
      <c r="D61" s="372" t="s">
        <v>758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356" t="s">
        <v>171</v>
      </c>
      <c r="W61" s="1"/>
      <c r="X61" s="1"/>
      <c r="Y61" s="1"/>
      <c r="Z61" s="1"/>
      <c r="AA61" s="1"/>
      <c r="AB61" s="1"/>
    </row>
    <row r="62" spans="1:28" s="377" customFormat="1" hidden="1" outlineLevel="1">
      <c r="A62" s="1"/>
      <c r="B62" s="1"/>
      <c r="C62" s="1"/>
      <c r="D62" s="372" t="s">
        <v>192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356" t="s">
        <v>171</v>
      </c>
      <c r="W62" s="1"/>
      <c r="X62" s="1"/>
      <c r="Y62" s="1"/>
      <c r="Z62" s="1"/>
      <c r="AA62" s="1"/>
      <c r="AB62" s="1"/>
    </row>
    <row r="63" spans="1:28" s="377" customFormat="1">
      <c r="A63" s="1"/>
      <c r="B63" s="1"/>
      <c r="C63" s="1"/>
      <c r="D63" s="15" t="s">
        <v>184</v>
      </c>
      <c r="E63" s="374"/>
      <c r="F63" s="1"/>
      <c r="G63" s="1"/>
      <c r="H63" s="374">
        <f>SUM(H14:H59)</f>
        <v>0</v>
      </c>
      <c r="I63" s="636">
        <f>SUM(I14:I59)</f>
        <v>0</v>
      </c>
      <c r="J63" s="636">
        <f>SUM(J14:J59)</f>
        <v>0</v>
      </c>
      <c r="K63" s="1"/>
      <c r="L63" s="637">
        <f>SUM(L14:L59)</f>
        <v>6.2490000000000004E-2</v>
      </c>
      <c r="M63" s="1"/>
      <c r="N63" s="638">
        <f>SUM(N14:N59)</f>
        <v>0</v>
      </c>
      <c r="O63" s="1"/>
      <c r="P63" s="1"/>
      <c r="Q63" s="1"/>
      <c r="R63" s="1"/>
      <c r="S63" s="1"/>
      <c r="T63" s="1"/>
      <c r="U63" s="1"/>
      <c r="V63" s="1"/>
      <c r="W63" s="353">
        <v>208.06100000000004</v>
      </c>
      <c r="X63" s="1"/>
      <c r="Y63" s="1"/>
      <c r="Z63" s="1"/>
      <c r="AA63" s="1"/>
      <c r="AB63" s="1"/>
    </row>
    <row r="64" spans="1:28" s="14" customFormat="1">
      <c r="B64" s="373" t="s">
        <v>185</v>
      </c>
    </row>
    <row r="65" spans="1:28" s="377" customFormat="1" ht="16.5" customHeight="1" collapsed="1">
      <c r="A65" s="349">
        <v>19</v>
      </c>
      <c r="B65" s="350" t="s">
        <v>172</v>
      </c>
      <c r="C65" s="351" t="s">
        <v>759</v>
      </c>
      <c r="D65" s="372" t="s">
        <v>760</v>
      </c>
      <c r="E65" s="353">
        <v>18.5</v>
      </c>
      <c r="F65" s="352" t="s">
        <v>193</v>
      </c>
      <c r="G65" s="354"/>
      <c r="H65" s="632">
        <f>ROUND(G65*E65,2)</f>
        <v>0</v>
      </c>
      <c r="I65" s="1"/>
      <c r="J65" s="632">
        <f>ROUND(I65+H65,2)</f>
        <v>0</v>
      </c>
      <c r="K65" s="355">
        <v>0.23566000000000001</v>
      </c>
      <c r="L65" s="624">
        <f>ROUND(K65*E65,5)</f>
        <v>4.3597099999999998</v>
      </c>
      <c r="M65" s="1"/>
      <c r="N65" s="1"/>
      <c r="O65" s="352">
        <v>20</v>
      </c>
      <c r="P65" s="352" t="s">
        <v>169</v>
      </c>
      <c r="Q65" s="1"/>
      <c r="R65" s="1"/>
      <c r="S65" s="1"/>
      <c r="T65" s="1"/>
      <c r="U65" s="1"/>
      <c r="V65" s="356" t="s">
        <v>33</v>
      </c>
      <c r="W65" s="353">
        <v>3.6819999999999999</v>
      </c>
      <c r="X65" s="1"/>
      <c r="Y65" s="1"/>
      <c r="Z65" s="352" t="s">
        <v>186</v>
      </c>
      <c r="AA65" s="1"/>
      <c r="AB65" s="352" t="s">
        <v>22</v>
      </c>
    </row>
    <row r="66" spans="1:28" s="377" customFormat="1" hidden="1" outlineLevel="1">
      <c r="A66" s="1"/>
      <c r="B66" s="1"/>
      <c r="C66" s="1"/>
      <c r="D66" s="372" t="s">
        <v>761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356" t="s">
        <v>171</v>
      </c>
      <c r="W66" s="1"/>
      <c r="X66" s="1"/>
      <c r="Y66" s="1"/>
      <c r="Z66" s="1"/>
      <c r="AA66" s="1"/>
      <c r="AB66" s="1"/>
    </row>
    <row r="67" spans="1:28" s="14" customFormat="1">
      <c r="D67" s="15" t="s">
        <v>190</v>
      </c>
      <c r="E67" s="374"/>
      <c r="H67" s="374">
        <f>SUM(H65:H66)</f>
        <v>0</v>
      </c>
      <c r="I67" s="374">
        <f>SUM(I65)</f>
        <v>0</v>
      </c>
      <c r="J67" s="374">
        <f>SUM(J65)</f>
        <v>0</v>
      </c>
      <c r="L67" s="375">
        <f>SUM(L65:L66)</f>
        <v>4.3597099999999998</v>
      </c>
      <c r="N67" s="376">
        <f>SUM(N65)</f>
        <v>0</v>
      </c>
      <c r="W67" s="376">
        <v>3.6819999999999999</v>
      </c>
    </row>
    <row r="68" spans="1:28" s="14" customFormat="1">
      <c r="B68" s="373" t="s">
        <v>195</v>
      </c>
    </row>
    <row r="69" spans="1:28" s="377" customFormat="1" collapsed="1">
      <c r="A69" s="349">
        <v>20</v>
      </c>
      <c r="B69" s="350" t="s">
        <v>762</v>
      </c>
      <c r="C69" s="351" t="s">
        <v>763</v>
      </c>
      <c r="D69" s="372" t="s">
        <v>764</v>
      </c>
      <c r="E69" s="353">
        <v>3.177</v>
      </c>
      <c r="F69" s="352" t="s">
        <v>168</v>
      </c>
      <c r="G69" s="354"/>
      <c r="H69" s="632">
        <f>ROUND(G69*E69,2)</f>
        <v>0</v>
      </c>
      <c r="I69" s="1"/>
      <c r="J69" s="632">
        <f>ROUND(I69+H69,2)</f>
        <v>0</v>
      </c>
      <c r="K69" s="355">
        <v>1.8907700000000001</v>
      </c>
      <c r="L69" s="624">
        <f>ROUND(K69*E69,5)</f>
        <v>6.0069800000000004</v>
      </c>
      <c r="M69" s="1"/>
      <c r="N69" s="1"/>
      <c r="O69" s="352">
        <v>20</v>
      </c>
      <c r="P69" s="352" t="s">
        <v>169</v>
      </c>
      <c r="Q69" s="1"/>
      <c r="R69" s="1"/>
      <c r="S69" s="1"/>
      <c r="T69" s="1"/>
      <c r="U69" s="1"/>
      <c r="V69" s="356" t="s">
        <v>33</v>
      </c>
      <c r="W69" s="353">
        <v>3.851</v>
      </c>
      <c r="X69" s="1"/>
      <c r="Y69" s="1"/>
      <c r="Z69" s="352" t="s">
        <v>765</v>
      </c>
      <c r="AA69" s="1"/>
      <c r="AB69" s="352" t="s">
        <v>22</v>
      </c>
    </row>
    <row r="70" spans="1:28" s="377" customFormat="1" hidden="1" outlineLevel="1">
      <c r="A70" s="1"/>
      <c r="B70" s="1"/>
      <c r="C70" s="1"/>
      <c r="D70" s="372" t="s">
        <v>766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356" t="s">
        <v>171</v>
      </c>
      <c r="W70" s="1"/>
      <c r="X70" s="1"/>
      <c r="Y70" s="1"/>
      <c r="Z70" s="1"/>
      <c r="AA70" s="1"/>
      <c r="AB70" s="1"/>
    </row>
    <row r="71" spans="1:28" s="377" customFormat="1" hidden="1" outlineLevel="1">
      <c r="A71" s="1"/>
      <c r="B71" s="1"/>
      <c r="C71" s="1"/>
      <c r="D71" s="372" t="s">
        <v>767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356" t="s">
        <v>171</v>
      </c>
      <c r="W71" s="1"/>
      <c r="X71" s="1"/>
      <c r="Y71" s="1"/>
      <c r="Z71" s="1"/>
      <c r="AA71" s="1"/>
      <c r="AB71" s="1"/>
    </row>
    <row r="72" spans="1:28" s="377" customFormat="1" hidden="1" outlineLevel="1">
      <c r="A72" s="1"/>
      <c r="B72" s="1"/>
      <c r="C72" s="1"/>
      <c r="D72" s="372" t="s">
        <v>768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356" t="s">
        <v>171</v>
      </c>
      <c r="W72" s="1"/>
      <c r="X72" s="1"/>
      <c r="Y72" s="1"/>
      <c r="Z72" s="1"/>
      <c r="AA72" s="1"/>
      <c r="AB72" s="1"/>
    </row>
    <row r="73" spans="1:28" s="377" customFormat="1" hidden="1" outlineLevel="1">
      <c r="A73" s="1"/>
      <c r="B73" s="1"/>
      <c r="C73" s="1"/>
      <c r="D73" s="372" t="s">
        <v>769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356" t="s">
        <v>171</v>
      </c>
      <c r="W73" s="1"/>
      <c r="X73" s="1"/>
      <c r="Y73" s="1"/>
      <c r="Z73" s="1"/>
      <c r="AA73" s="1"/>
      <c r="AB73" s="1"/>
    </row>
    <row r="74" spans="1:28" s="377" customFormat="1">
      <c r="A74" s="349">
        <v>21</v>
      </c>
      <c r="B74" s="350" t="s">
        <v>762</v>
      </c>
      <c r="C74" s="351" t="s">
        <v>770</v>
      </c>
      <c r="D74" s="372" t="s">
        <v>771</v>
      </c>
      <c r="E74" s="353">
        <v>1</v>
      </c>
      <c r="F74" s="352" t="s">
        <v>237</v>
      </c>
      <c r="G74" s="354"/>
      <c r="H74" s="632">
        <f>ROUND(G74*E74,2)</f>
        <v>0</v>
      </c>
      <c r="I74" s="1"/>
      <c r="J74" s="632">
        <f>ROUND(I74+H74,2)</f>
        <v>0</v>
      </c>
      <c r="K74" s="1"/>
      <c r="L74" s="1"/>
      <c r="M74" s="1"/>
      <c r="N74" s="1"/>
      <c r="O74" s="352">
        <v>20</v>
      </c>
      <c r="P74" s="352" t="s">
        <v>169</v>
      </c>
      <c r="Q74" s="1"/>
      <c r="R74" s="1"/>
      <c r="S74" s="1"/>
      <c r="T74" s="1"/>
      <c r="U74" s="1"/>
      <c r="V74" s="356" t="s">
        <v>33</v>
      </c>
      <c r="W74" s="353">
        <v>0.14699999999999999</v>
      </c>
      <c r="X74" s="1"/>
      <c r="Y74" s="1"/>
      <c r="Z74" s="352" t="s">
        <v>765</v>
      </c>
      <c r="AA74" s="1"/>
      <c r="AB74" s="352" t="s">
        <v>22</v>
      </c>
    </row>
    <row r="75" spans="1:28" s="377" customFormat="1" ht="25.5" collapsed="1">
      <c r="A75" s="349">
        <v>22</v>
      </c>
      <c r="B75" s="350" t="s">
        <v>762</v>
      </c>
      <c r="C75" s="351" t="s">
        <v>772</v>
      </c>
      <c r="D75" s="372" t="s">
        <v>773</v>
      </c>
      <c r="E75" s="353">
        <v>2.33</v>
      </c>
      <c r="F75" s="352" t="s">
        <v>168</v>
      </c>
      <c r="G75" s="354"/>
      <c r="H75" s="632">
        <f>ROUND(G75*E75,2)</f>
        <v>0</v>
      </c>
      <c r="I75" s="1"/>
      <c r="J75" s="632">
        <f>ROUND(I75+H75,2)</f>
        <v>0</v>
      </c>
      <c r="K75" s="355">
        <v>2.3543500000000002</v>
      </c>
      <c r="L75" s="624">
        <f>ROUND(K75*E75,5)</f>
        <v>5.4856400000000001</v>
      </c>
      <c r="M75" s="1"/>
      <c r="N75" s="1"/>
      <c r="O75" s="352">
        <v>20</v>
      </c>
      <c r="P75" s="352" t="s">
        <v>169</v>
      </c>
      <c r="Q75" s="1"/>
      <c r="R75" s="1"/>
      <c r="S75" s="1"/>
      <c r="T75" s="1"/>
      <c r="U75" s="1"/>
      <c r="V75" s="356" t="s">
        <v>33</v>
      </c>
      <c r="W75" s="353">
        <v>3.3759999999999999</v>
      </c>
      <c r="X75" s="1"/>
      <c r="Y75" s="1"/>
      <c r="Z75" s="352" t="s">
        <v>765</v>
      </c>
      <c r="AA75" s="1"/>
      <c r="AB75" s="352" t="s">
        <v>22</v>
      </c>
    </row>
    <row r="76" spans="1:28" s="377" customFormat="1" hidden="1" outlineLevel="1">
      <c r="A76" s="1"/>
      <c r="B76" s="1"/>
      <c r="C76" s="1"/>
      <c r="D76" s="372" t="s">
        <v>774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356" t="s">
        <v>171</v>
      </c>
      <c r="W76" s="1"/>
      <c r="X76" s="1"/>
      <c r="Y76" s="1"/>
      <c r="Z76" s="1"/>
      <c r="AA76" s="1"/>
      <c r="AB76" s="1"/>
    </row>
    <row r="77" spans="1:28" s="377" customFormat="1" hidden="1" outlineLevel="1">
      <c r="A77" s="1"/>
      <c r="B77" s="1"/>
      <c r="C77" s="1"/>
      <c r="D77" s="372" t="s">
        <v>775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356" t="s">
        <v>171</v>
      </c>
      <c r="W77" s="1"/>
      <c r="X77" s="1"/>
      <c r="Y77" s="1"/>
      <c r="Z77" s="1"/>
      <c r="AA77" s="1"/>
      <c r="AB77" s="1"/>
    </row>
    <row r="78" spans="1:28" s="14" customFormat="1">
      <c r="D78" s="15" t="s">
        <v>197</v>
      </c>
      <c r="E78" s="374"/>
      <c r="H78" s="374">
        <f>SUM(H69:H75)</f>
        <v>0</v>
      </c>
      <c r="I78" s="374">
        <v>0</v>
      </c>
      <c r="J78" s="374">
        <f>SUM(J69:J75)</f>
        <v>0</v>
      </c>
      <c r="L78" s="375">
        <f>SUM(L69:L75)</f>
        <v>11.492620000000001</v>
      </c>
      <c r="N78" s="376">
        <v>0</v>
      </c>
      <c r="W78" s="376">
        <v>7.3739999999999997</v>
      </c>
    </row>
    <row r="79" spans="1:28" s="377" customFormat="1"/>
    <row r="80" spans="1:28" s="14" customFormat="1">
      <c r="B80" s="373" t="s">
        <v>776</v>
      </c>
    </row>
    <row r="81" spans="1:28" s="377" customFormat="1" ht="25.5" collapsed="1">
      <c r="A81" s="349">
        <v>23</v>
      </c>
      <c r="B81" s="350" t="s">
        <v>762</v>
      </c>
      <c r="C81" s="351" t="s">
        <v>777</v>
      </c>
      <c r="D81" s="372" t="s">
        <v>778</v>
      </c>
      <c r="E81" s="353">
        <v>18.5</v>
      </c>
      <c r="F81" s="352" t="s">
        <v>193</v>
      </c>
      <c r="G81" s="354"/>
      <c r="H81" s="632">
        <f>ROUND(G81*E81,2)</f>
        <v>0</v>
      </c>
      <c r="I81" s="1"/>
      <c r="J81" s="632">
        <f>ROUND(I81+H81,2)</f>
        <v>0</v>
      </c>
      <c r="K81" s="355">
        <v>1.0000000000000001E-5</v>
      </c>
      <c r="L81" s="624">
        <f>ROUND(K81*E81,5)</f>
        <v>1.9000000000000001E-4</v>
      </c>
      <c r="M81" s="1"/>
      <c r="N81" s="1"/>
      <c r="O81" s="352">
        <v>20</v>
      </c>
      <c r="P81" s="352" t="s">
        <v>169</v>
      </c>
      <c r="Q81" s="1"/>
      <c r="R81" s="1"/>
      <c r="S81" s="1"/>
      <c r="T81" s="1"/>
      <c r="U81" s="1"/>
      <c r="V81" s="356" t="s">
        <v>33</v>
      </c>
      <c r="W81" s="353">
        <v>1.998</v>
      </c>
      <c r="X81" s="1"/>
      <c r="Y81" s="1"/>
      <c r="Z81" s="352" t="s">
        <v>765</v>
      </c>
      <c r="AA81" s="1"/>
      <c r="AB81" s="352" t="s">
        <v>20</v>
      </c>
    </row>
    <row r="82" spans="1:28" s="377" customFormat="1" hidden="1" outlineLevel="1">
      <c r="A82" s="1"/>
      <c r="B82" s="1"/>
      <c r="C82" s="1"/>
      <c r="D82" s="372" t="s">
        <v>779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356" t="s">
        <v>171</v>
      </c>
      <c r="W82" s="1"/>
      <c r="X82" s="1"/>
      <c r="Y82" s="1"/>
      <c r="Z82" s="1"/>
      <c r="AA82" s="1"/>
      <c r="AB82" s="1"/>
    </row>
    <row r="83" spans="1:28" s="377" customFormat="1" collapsed="1">
      <c r="A83" s="349">
        <v>24</v>
      </c>
      <c r="B83" s="350" t="s">
        <v>236</v>
      </c>
      <c r="C83" s="351" t="s">
        <v>780</v>
      </c>
      <c r="D83" s="372" t="s">
        <v>781</v>
      </c>
      <c r="E83" s="353">
        <v>3.37</v>
      </c>
      <c r="F83" s="352" t="s">
        <v>237</v>
      </c>
      <c r="G83" s="354"/>
      <c r="H83" s="1"/>
      <c r="I83" s="354">
        <f>ROUND(E83*G83,2)</f>
        <v>0</v>
      </c>
      <c r="J83" s="632">
        <f>ROUND(I83+H83,2)</f>
        <v>0</v>
      </c>
      <c r="K83" s="1"/>
      <c r="L83" s="1"/>
      <c r="M83" s="1"/>
      <c r="N83" s="1"/>
      <c r="O83" s="352">
        <v>20</v>
      </c>
      <c r="P83" s="352" t="s">
        <v>169</v>
      </c>
      <c r="Q83" s="1"/>
      <c r="R83" s="1"/>
      <c r="S83" s="1"/>
      <c r="T83" s="1"/>
      <c r="U83" s="1"/>
      <c r="V83" s="356" t="s">
        <v>31</v>
      </c>
      <c r="W83" s="1"/>
      <c r="X83" s="1"/>
      <c r="Y83" s="1"/>
      <c r="Z83" s="352" t="s">
        <v>782</v>
      </c>
      <c r="AA83" s="351" t="s">
        <v>783</v>
      </c>
      <c r="AB83" s="352">
        <v>2</v>
      </c>
    </row>
    <row r="84" spans="1:28" s="377" customFormat="1" hidden="1" outlineLevel="1">
      <c r="A84" s="1"/>
      <c r="B84" s="1"/>
      <c r="C84" s="1"/>
      <c r="D84" s="372" t="s">
        <v>784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356" t="s">
        <v>171</v>
      </c>
      <c r="W84" s="1"/>
      <c r="X84" s="1"/>
      <c r="Y84" s="1"/>
      <c r="Z84" s="1"/>
      <c r="AA84" s="1"/>
      <c r="AB84" s="1"/>
    </row>
    <row r="85" spans="1:28" s="377" customFormat="1">
      <c r="A85" s="349">
        <v>25</v>
      </c>
      <c r="B85" s="350" t="s">
        <v>236</v>
      </c>
      <c r="C85" s="351" t="s">
        <v>785</v>
      </c>
      <c r="D85" s="372" t="s">
        <v>786</v>
      </c>
      <c r="E85" s="353">
        <v>1</v>
      </c>
      <c r="F85" s="352" t="s">
        <v>237</v>
      </c>
      <c r="G85" s="354"/>
      <c r="H85" s="1"/>
      <c r="I85" s="632">
        <f t="shared" ref="I85:I86" si="0">ROUND(E85*G85,2)</f>
        <v>0</v>
      </c>
      <c r="J85" s="632">
        <f t="shared" ref="J85:J86" si="1">ROUND(I85+H85,2)</f>
        <v>0</v>
      </c>
      <c r="K85" s="355">
        <v>0.02</v>
      </c>
      <c r="L85" s="624">
        <f>ROUND(K85*E85,5)</f>
        <v>0.02</v>
      </c>
      <c r="M85" s="1"/>
      <c r="N85" s="1"/>
      <c r="O85" s="352">
        <v>20</v>
      </c>
      <c r="P85" s="352" t="s">
        <v>169</v>
      </c>
      <c r="Q85" s="1"/>
      <c r="R85" s="1"/>
      <c r="S85" s="1"/>
      <c r="T85" s="1"/>
      <c r="U85" s="1"/>
      <c r="V85" s="356" t="s">
        <v>31</v>
      </c>
      <c r="W85" s="1"/>
      <c r="X85" s="1"/>
      <c r="Y85" s="1"/>
      <c r="Z85" s="352" t="s">
        <v>787</v>
      </c>
      <c r="AA85" s="351" t="s">
        <v>169</v>
      </c>
      <c r="AB85" s="352">
        <v>2</v>
      </c>
    </row>
    <row r="86" spans="1:28" s="377" customFormat="1">
      <c r="A86" s="349">
        <v>26</v>
      </c>
      <c r="B86" s="350" t="s">
        <v>236</v>
      </c>
      <c r="C86" s="351" t="s">
        <v>788</v>
      </c>
      <c r="D86" s="372" t="s">
        <v>789</v>
      </c>
      <c r="E86" s="353">
        <v>1</v>
      </c>
      <c r="F86" s="352" t="s">
        <v>237</v>
      </c>
      <c r="G86" s="354"/>
      <c r="H86" s="1"/>
      <c r="I86" s="632">
        <f t="shared" si="0"/>
        <v>0</v>
      </c>
      <c r="J86" s="632">
        <f t="shared" si="1"/>
        <v>0</v>
      </c>
      <c r="K86" s="1"/>
      <c r="L86" s="1"/>
      <c r="M86" s="1"/>
      <c r="N86" s="1"/>
      <c r="O86" s="352">
        <v>20</v>
      </c>
      <c r="P86" s="352" t="s">
        <v>169</v>
      </c>
      <c r="Q86" s="1"/>
      <c r="R86" s="1"/>
      <c r="S86" s="1"/>
      <c r="T86" s="1"/>
      <c r="U86" s="1"/>
      <c r="V86" s="356" t="s">
        <v>31</v>
      </c>
      <c r="W86" s="1"/>
      <c r="X86" s="1"/>
      <c r="Y86" s="1"/>
      <c r="Z86" s="352" t="s">
        <v>787</v>
      </c>
      <c r="AA86" s="351" t="s">
        <v>169</v>
      </c>
      <c r="AB86" s="352">
        <v>2</v>
      </c>
    </row>
    <row r="87" spans="1:28" s="377" customFormat="1" collapsed="1">
      <c r="A87" s="349">
        <v>27</v>
      </c>
      <c r="B87" s="350" t="s">
        <v>762</v>
      </c>
      <c r="C87" s="351" t="s">
        <v>790</v>
      </c>
      <c r="D87" s="372" t="s">
        <v>791</v>
      </c>
      <c r="E87" s="353">
        <v>18.5</v>
      </c>
      <c r="F87" s="352" t="s">
        <v>193</v>
      </c>
      <c r="G87" s="354"/>
      <c r="H87" s="632">
        <f>ROUND(G87*E87,2)</f>
        <v>0</v>
      </c>
      <c r="I87" s="1"/>
      <c r="J87" s="632">
        <f>ROUND(I87+H87,2)</f>
        <v>0</v>
      </c>
      <c r="K87" s="1"/>
      <c r="L87" s="1"/>
      <c r="M87" s="1"/>
      <c r="N87" s="1"/>
      <c r="O87" s="352">
        <v>20</v>
      </c>
      <c r="P87" s="352" t="s">
        <v>169</v>
      </c>
      <c r="Q87" s="1"/>
      <c r="R87" s="1"/>
      <c r="S87" s="1"/>
      <c r="T87" s="1"/>
      <c r="U87" s="1"/>
      <c r="V87" s="356" t="s">
        <v>33</v>
      </c>
      <c r="W87" s="353">
        <v>1.48</v>
      </c>
      <c r="X87" s="1"/>
      <c r="Y87" s="1"/>
      <c r="Z87" s="352" t="s">
        <v>765</v>
      </c>
      <c r="AA87" s="1"/>
      <c r="AB87" s="352" t="s">
        <v>20</v>
      </c>
    </row>
    <row r="88" spans="1:28" s="377" customFormat="1" hidden="1" outlineLevel="1">
      <c r="A88" s="1"/>
      <c r="B88" s="1"/>
      <c r="C88" s="1"/>
      <c r="D88" s="372" t="s">
        <v>761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356" t="s">
        <v>171</v>
      </c>
      <c r="W88" s="1"/>
      <c r="X88" s="1"/>
      <c r="Y88" s="1"/>
      <c r="Z88" s="1"/>
      <c r="AA88" s="1"/>
      <c r="AB88" s="1"/>
    </row>
    <row r="89" spans="1:28" s="377" customFormat="1" collapsed="1">
      <c r="A89" s="349">
        <v>28</v>
      </c>
      <c r="B89" s="350" t="s">
        <v>762</v>
      </c>
      <c r="C89" s="351" t="s">
        <v>792</v>
      </c>
      <c r="D89" s="372" t="s">
        <v>793</v>
      </c>
      <c r="E89" s="353">
        <v>18.5</v>
      </c>
      <c r="F89" s="352" t="s">
        <v>193</v>
      </c>
      <c r="G89" s="354"/>
      <c r="H89" s="632">
        <f>ROUND(G89*E89,2)</f>
        <v>0</v>
      </c>
      <c r="I89" s="1"/>
      <c r="J89" s="632">
        <f>ROUND(I89+H89,2)</f>
        <v>0</v>
      </c>
      <c r="K89" s="1"/>
      <c r="L89" s="1"/>
      <c r="M89" s="1"/>
      <c r="N89" s="1"/>
      <c r="O89" s="352">
        <v>20</v>
      </c>
      <c r="P89" s="352" t="s">
        <v>169</v>
      </c>
      <c r="Q89" s="1"/>
      <c r="R89" s="1"/>
      <c r="S89" s="1"/>
      <c r="T89" s="1"/>
      <c r="U89" s="1"/>
      <c r="V89" s="356" t="s">
        <v>33</v>
      </c>
      <c r="W89" s="353">
        <v>1.1100000000000001</v>
      </c>
      <c r="X89" s="1"/>
      <c r="Y89" s="1"/>
      <c r="Z89" s="352" t="s">
        <v>200</v>
      </c>
      <c r="AA89" s="1"/>
      <c r="AB89" s="352" t="s">
        <v>22</v>
      </c>
    </row>
    <row r="90" spans="1:28" s="377" customFormat="1" hidden="1" outlineLevel="1">
      <c r="A90" s="1"/>
      <c r="B90" s="1"/>
      <c r="C90" s="1"/>
      <c r="D90" s="372" t="s">
        <v>779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356" t="s">
        <v>171</v>
      </c>
      <c r="W90" s="1"/>
      <c r="X90" s="1"/>
      <c r="Y90" s="1"/>
      <c r="Z90" s="1"/>
      <c r="AA90" s="1"/>
      <c r="AB90" s="1"/>
    </row>
    <row r="91" spans="1:28" s="377" customFormat="1" collapsed="1">
      <c r="A91" s="349">
        <v>29</v>
      </c>
      <c r="B91" s="350" t="s">
        <v>762</v>
      </c>
      <c r="C91" s="351" t="s">
        <v>794</v>
      </c>
      <c r="D91" s="372" t="s">
        <v>795</v>
      </c>
      <c r="E91" s="353">
        <v>3.25</v>
      </c>
      <c r="F91" s="352" t="s">
        <v>193</v>
      </c>
      <c r="G91" s="354"/>
      <c r="H91" s="632">
        <f>ROUND(G91*E91,2)</f>
        <v>0</v>
      </c>
      <c r="I91" s="1"/>
      <c r="J91" s="632">
        <f>ROUND(I91+H91,2)</f>
        <v>0</v>
      </c>
      <c r="K91" s="1"/>
      <c r="L91" s="1"/>
      <c r="M91" s="1"/>
      <c r="N91" s="1"/>
      <c r="O91" s="352">
        <v>20</v>
      </c>
      <c r="P91" s="352" t="s">
        <v>169</v>
      </c>
      <c r="Q91" s="1"/>
      <c r="R91" s="1"/>
      <c r="S91" s="1"/>
      <c r="T91" s="1"/>
      <c r="U91" s="1"/>
      <c r="V91" s="356" t="s">
        <v>33</v>
      </c>
      <c r="W91" s="353">
        <v>0.49099999999999999</v>
      </c>
      <c r="X91" s="1"/>
      <c r="Y91" s="1"/>
      <c r="Z91" s="352" t="s">
        <v>200</v>
      </c>
      <c r="AA91" s="1"/>
      <c r="AB91" s="352" t="s">
        <v>22</v>
      </c>
    </row>
    <row r="92" spans="1:28" s="377" customFormat="1" hidden="1" outlineLevel="1">
      <c r="A92" s="1"/>
      <c r="B92" s="1"/>
      <c r="C92" s="1"/>
      <c r="D92" s="372" t="s">
        <v>796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356" t="s">
        <v>171</v>
      </c>
      <c r="W92" s="1"/>
      <c r="X92" s="1"/>
      <c r="Y92" s="1"/>
      <c r="Z92" s="1"/>
      <c r="AA92" s="1"/>
      <c r="AB92" s="1"/>
    </row>
    <row r="93" spans="1:28" s="377" customFormat="1">
      <c r="A93" s="349">
        <v>30</v>
      </c>
      <c r="B93" s="350" t="s">
        <v>762</v>
      </c>
      <c r="C93" s="351" t="s">
        <v>797</v>
      </c>
      <c r="D93" s="372" t="s">
        <v>798</v>
      </c>
      <c r="E93" s="353">
        <v>1</v>
      </c>
      <c r="F93" s="352" t="s">
        <v>237</v>
      </c>
      <c r="G93" s="354"/>
      <c r="H93" s="632">
        <f>ROUND(G93*E93,2)</f>
        <v>0</v>
      </c>
      <c r="I93" s="1"/>
      <c r="J93" s="632">
        <f>ROUND(I93+H93,2)</f>
        <v>0</v>
      </c>
      <c r="K93" s="1"/>
      <c r="L93" s="1"/>
      <c r="M93" s="1"/>
      <c r="N93" s="1"/>
      <c r="O93" s="352">
        <v>20</v>
      </c>
      <c r="P93" s="352" t="s">
        <v>169</v>
      </c>
      <c r="Q93" s="1"/>
      <c r="R93" s="1"/>
      <c r="S93" s="1"/>
      <c r="T93" s="1"/>
      <c r="U93" s="1"/>
      <c r="V93" s="356" t="s">
        <v>33</v>
      </c>
      <c r="W93" s="353">
        <v>0.76300000000000001</v>
      </c>
      <c r="X93" s="1"/>
      <c r="Y93" s="1"/>
      <c r="Z93" s="352" t="s">
        <v>200</v>
      </c>
      <c r="AA93" s="1"/>
      <c r="AB93" s="352" t="s">
        <v>20</v>
      </c>
    </row>
    <row r="94" spans="1:28" s="377" customFormat="1">
      <c r="A94" s="349">
        <v>31</v>
      </c>
      <c r="B94" s="350" t="s">
        <v>762</v>
      </c>
      <c r="C94" s="351" t="s">
        <v>799</v>
      </c>
      <c r="D94" s="372" t="s">
        <v>800</v>
      </c>
      <c r="E94" s="353">
        <v>1</v>
      </c>
      <c r="F94" s="352" t="s">
        <v>237</v>
      </c>
      <c r="G94" s="354"/>
      <c r="H94" s="632">
        <f>ROUND(G94*E94,2)</f>
        <v>0</v>
      </c>
      <c r="I94" s="1"/>
      <c r="J94" s="632">
        <f>ROUND(I94+H94,2)</f>
        <v>0</v>
      </c>
      <c r="K94" s="1"/>
      <c r="L94" s="1"/>
      <c r="M94" s="1"/>
      <c r="N94" s="1"/>
      <c r="O94" s="352">
        <v>20</v>
      </c>
      <c r="P94" s="352" t="s">
        <v>169</v>
      </c>
      <c r="Q94" s="1"/>
      <c r="R94" s="1"/>
      <c r="S94" s="1"/>
      <c r="T94" s="1"/>
      <c r="U94" s="1"/>
      <c r="V94" s="356" t="s">
        <v>33</v>
      </c>
      <c r="W94" s="353">
        <v>2.036</v>
      </c>
      <c r="X94" s="1"/>
      <c r="Y94" s="1"/>
      <c r="Z94" s="352" t="s">
        <v>200</v>
      </c>
      <c r="AA94" s="1"/>
      <c r="AB94" s="352" t="s">
        <v>20</v>
      </c>
    </row>
    <row r="95" spans="1:28" s="377" customFormat="1">
      <c r="A95" s="349">
        <v>32</v>
      </c>
      <c r="B95" s="350" t="s">
        <v>762</v>
      </c>
      <c r="C95" s="351" t="s">
        <v>801</v>
      </c>
      <c r="D95" s="372" t="s">
        <v>802</v>
      </c>
      <c r="E95" s="353">
        <v>1</v>
      </c>
      <c r="F95" s="352" t="s">
        <v>237</v>
      </c>
      <c r="G95" s="354"/>
      <c r="H95" s="632">
        <f>ROUND(G95*E95,2)</f>
        <v>0</v>
      </c>
      <c r="I95" s="1"/>
      <c r="J95" s="632">
        <f>ROUND(I95+H95,2)</f>
        <v>0</v>
      </c>
      <c r="K95" s="1"/>
      <c r="L95" s="1"/>
      <c r="M95" s="1"/>
      <c r="N95" s="1"/>
      <c r="O95" s="352">
        <v>20</v>
      </c>
      <c r="P95" s="352" t="s">
        <v>169</v>
      </c>
      <c r="Q95" s="1"/>
      <c r="R95" s="1"/>
      <c r="S95" s="1"/>
      <c r="T95" s="1"/>
      <c r="U95" s="1"/>
      <c r="V95" s="356" t="s">
        <v>33</v>
      </c>
      <c r="W95" s="353">
        <v>4.8410000000000002</v>
      </c>
      <c r="X95" s="1"/>
      <c r="Y95" s="1"/>
      <c r="Z95" s="352" t="s">
        <v>200</v>
      </c>
      <c r="AA95" s="1"/>
      <c r="AB95" s="352" t="s">
        <v>20</v>
      </c>
    </row>
    <row r="96" spans="1:28" s="377" customFormat="1" ht="25.5">
      <c r="A96" s="349">
        <v>33</v>
      </c>
      <c r="B96" s="350" t="s">
        <v>236</v>
      </c>
      <c r="C96" s="351" t="s">
        <v>960</v>
      </c>
      <c r="D96" s="372" t="s">
        <v>961</v>
      </c>
      <c r="E96" s="353">
        <v>1</v>
      </c>
      <c r="F96" s="352" t="s">
        <v>237</v>
      </c>
      <c r="G96" s="354"/>
      <c r="H96" s="1"/>
      <c r="I96" s="354">
        <f>ROUND(G96*E96,2)</f>
        <v>0</v>
      </c>
      <c r="J96" s="354">
        <f>SUM(H96+I96)</f>
        <v>0</v>
      </c>
      <c r="K96" s="355">
        <v>12.29</v>
      </c>
      <c r="L96" s="624">
        <f>ROUND(K96*E96,5)</f>
        <v>12.29</v>
      </c>
      <c r="M96" s="1"/>
      <c r="N96" s="1"/>
      <c r="O96" s="352">
        <v>20</v>
      </c>
      <c r="P96" s="352" t="s">
        <v>169</v>
      </c>
      <c r="Q96" s="1"/>
      <c r="R96" s="1"/>
      <c r="S96" s="1"/>
      <c r="T96" s="1"/>
      <c r="U96" s="1"/>
      <c r="V96" s="356" t="s">
        <v>31</v>
      </c>
      <c r="W96" s="1"/>
      <c r="X96" s="1"/>
      <c r="Y96" s="1"/>
      <c r="Z96" s="352" t="s">
        <v>787</v>
      </c>
      <c r="AA96" s="351" t="s">
        <v>169</v>
      </c>
      <c r="AB96" s="352">
        <v>2</v>
      </c>
    </row>
    <row r="97" spans="1:28" s="377" customFormat="1" ht="13.5">
      <c r="A97" s="856">
        <v>34</v>
      </c>
      <c r="B97" s="857" t="s">
        <v>236</v>
      </c>
      <c r="C97" s="858" t="s">
        <v>962</v>
      </c>
      <c r="D97" s="862" t="s">
        <v>963</v>
      </c>
      <c r="E97" s="860">
        <v>1</v>
      </c>
      <c r="F97" s="859" t="s">
        <v>237</v>
      </c>
      <c r="G97" s="861"/>
      <c r="H97" s="855"/>
      <c r="I97" s="632">
        <f>ROUND(G97*E97,2)</f>
        <v>0</v>
      </c>
      <c r="J97" s="632">
        <f t="shared" ref="J97:J98" si="2">SUM(H97+I97)</f>
        <v>0</v>
      </c>
      <c r="K97" s="624">
        <v>3.9600000000000003E-2</v>
      </c>
      <c r="L97" s="624">
        <f t="shared" ref="L97:L98" si="3">ROUND(K97*E97,5)</f>
        <v>3.9600000000000003E-2</v>
      </c>
      <c r="M97" s="1"/>
      <c r="N97" s="1"/>
      <c r="O97" s="630"/>
      <c r="P97" s="630"/>
      <c r="Q97" s="1"/>
      <c r="R97" s="1"/>
      <c r="S97" s="1"/>
      <c r="T97" s="1"/>
      <c r="U97" s="1"/>
      <c r="V97" s="633"/>
      <c r="W97" s="1"/>
      <c r="X97" s="1"/>
      <c r="Y97" s="1"/>
      <c r="Z97" s="630"/>
      <c r="AA97" s="629"/>
      <c r="AB97" s="630"/>
    </row>
    <row r="98" spans="1:28" s="377" customFormat="1" ht="13.5">
      <c r="A98" s="856">
        <v>35</v>
      </c>
      <c r="B98" s="857" t="s">
        <v>236</v>
      </c>
      <c r="C98" s="858" t="s">
        <v>964</v>
      </c>
      <c r="D98" s="862" t="s">
        <v>965</v>
      </c>
      <c r="E98" s="860">
        <v>1</v>
      </c>
      <c r="F98" s="859" t="s">
        <v>237</v>
      </c>
      <c r="G98" s="861"/>
      <c r="H98" s="855"/>
      <c r="I98" s="632">
        <f>ROUND(G98*E98,2)</f>
        <v>0</v>
      </c>
      <c r="J98" s="632">
        <f t="shared" si="2"/>
        <v>0</v>
      </c>
      <c r="K98" s="624">
        <v>4.5999999999999999E-2</v>
      </c>
      <c r="L98" s="624">
        <f t="shared" si="3"/>
        <v>4.5999999999999999E-2</v>
      </c>
      <c r="M98" s="1"/>
      <c r="N98" s="1"/>
      <c r="O98" s="630"/>
      <c r="P98" s="630"/>
      <c r="Q98" s="1"/>
      <c r="R98" s="1"/>
      <c r="S98" s="1"/>
      <c r="T98" s="1"/>
      <c r="U98" s="1"/>
      <c r="V98" s="633"/>
      <c r="W98" s="1"/>
      <c r="X98" s="1"/>
      <c r="Y98" s="1"/>
      <c r="Z98" s="630"/>
      <c r="AA98" s="629"/>
      <c r="AB98" s="630"/>
    </row>
    <row r="99" spans="1:28" s="377" customFormat="1">
      <c r="A99" s="856">
        <v>36</v>
      </c>
      <c r="B99" s="857" t="s">
        <v>762</v>
      </c>
      <c r="C99" s="858" t="s">
        <v>966</v>
      </c>
      <c r="D99" s="862" t="s">
        <v>967</v>
      </c>
      <c r="E99" s="860">
        <v>1</v>
      </c>
      <c r="F99" s="859" t="s">
        <v>237</v>
      </c>
      <c r="G99" s="861"/>
      <c r="H99" s="632">
        <f>ROUND(G99*E99,2)</f>
        <v>0</v>
      </c>
      <c r="I99" s="1"/>
      <c r="J99" s="632">
        <f>ROUND(I99+H99,2)</f>
        <v>0</v>
      </c>
      <c r="K99" s="355">
        <v>7.0200000000000002E-3</v>
      </c>
      <c r="L99" s="624">
        <f>ROUND(K99*E99,5)</f>
        <v>7.0200000000000002E-3</v>
      </c>
      <c r="M99" s="1"/>
      <c r="N99" s="1"/>
      <c r="O99" s="352">
        <v>20</v>
      </c>
      <c r="P99" s="352" t="s">
        <v>169</v>
      </c>
      <c r="Q99" s="1"/>
      <c r="R99" s="1"/>
      <c r="S99" s="1"/>
      <c r="T99" s="1"/>
      <c r="U99" s="1"/>
      <c r="V99" s="356" t="s">
        <v>31</v>
      </c>
      <c r="W99" s="1"/>
      <c r="X99" s="1"/>
      <c r="Y99" s="1"/>
      <c r="Z99" s="352" t="s">
        <v>787</v>
      </c>
      <c r="AA99" s="351" t="s">
        <v>169</v>
      </c>
      <c r="AB99" s="352">
        <v>2</v>
      </c>
    </row>
    <row r="100" spans="1:28" s="377" customFormat="1" ht="13.5">
      <c r="A100" s="856">
        <v>37</v>
      </c>
      <c r="B100" s="857" t="s">
        <v>236</v>
      </c>
      <c r="C100" s="858" t="s">
        <v>968</v>
      </c>
      <c r="D100" s="862" t="s">
        <v>969</v>
      </c>
      <c r="E100" s="860">
        <v>1</v>
      </c>
      <c r="F100" s="859" t="s">
        <v>237</v>
      </c>
      <c r="G100" s="861"/>
      <c r="H100" s="855"/>
      <c r="I100" s="632">
        <f t="shared" ref="I99:I100" si="4">ROUND(E100*G100,2)</f>
        <v>0</v>
      </c>
      <c r="J100" s="632">
        <f t="shared" ref="J99:J100" si="5">ROUND(I100+H100,2)</f>
        <v>0</v>
      </c>
      <c r="K100" s="355">
        <v>0.13497000000000001</v>
      </c>
      <c r="L100" s="624">
        <f>ROUND(K100*E100,5)</f>
        <v>0.13497000000000001</v>
      </c>
      <c r="M100" s="1"/>
      <c r="N100" s="1"/>
      <c r="O100" s="352">
        <v>20</v>
      </c>
      <c r="P100" s="352" t="s">
        <v>169</v>
      </c>
      <c r="Q100" s="1"/>
      <c r="R100" s="1"/>
      <c r="S100" s="1"/>
      <c r="T100" s="1"/>
      <c r="U100" s="1"/>
      <c r="V100" s="356" t="s">
        <v>31</v>
      </c>
      <c r="W100" s="1"/>
      <c r="X100" s="1"/>
      <c r="Y100" s="1"/>
      <c r="Z100" s="352" t="s">
        <v>787</v>
      </c>
      <c r="AA100" s="351" t="s">
        <v>169</v>
      </c>
      <c r="AB100" s="352">
        <v>2</v>
      </c>
    </row>
    <row r="101" spans="1:28" s="14" customFormat="1">
      <c r="D101" s="15" t="s">
        <v>803</v>
      </c>
      <c r="E101" s="374"/>
      <c r="H101" s="374">
        <f>SUM(H81:H100)</f>
        <v>0</v>
      </c>
      <c r="I101" s="636">
        <f>SUM(I81:I100)</f>
        <v>0</v>
      </c>
      <c r="J101" s="636">
        <f>SUM(J81:J100)</f>
        <v>0</v>
      </c>
      <c r="L101" s="637">
        <f>SUM(L81:L100)</f>
        <v>12.537779999999998</v>
      </c>
      <c r="N101" s="638">
        <f>SUM(N81:N100)</f>
        <v>0</v>
      </c>
      <c r="W101" s="376">
        <v>47.869</v>
      </c>
    </row>
    <row r="102" spans="1:28" s="14" customFormat="1">
      <c r="B102" s="635" t="s">
        <v>277</v>
      </c>
    </row>
    <row r="103" spans="1:28" s="377" customFormat="1" ht="25.5">
      <c r="A103" s="349">
        <v>38</v>
      </c>
      <c r="B103" s="350" t="s">
        <v>762</v>
      </c>
      <c r="C103" s="351" t="s">
        <v>804</v>
      </c>
      <c r="D103" s="372" t="s">
        <v>805</v>
      </c>
      <c r="E103" s="353">
        <f>SUM(L105)</f>
        <v>28.4526</v>
      </c>
      <c r="F103" s="352" t="s">
        <v>196</v>
      </c>
      <c r="G103" s="354"/>
      <c r="H103" s="632">
        <f>ROUND(G103*E103,2)</f>
        <v>0</v>
      </c>
      <c r="I103" s="1"/>
      <c r="J103" s="632">
        <f>ROUND(I103+H103,2)</f>
        <v>0</v>
      </c>
      <c r="K103" s="1"/>
      <c r="L103" s="1"/>
      <c r="M103" s="1"/>
      <c r="N103" s="1"/>
      <c r="O103" s="352">
        <v>20</v>
      </c>
      <c r="P103" s="352" t="s">
        <v>169</v>
      </c>
      <c r="Q103" s="1"/>
      <c r="R103" s="1"/>
      <c r="S103" s="1"/>
      <c r="T103" s="1"/>
      <c r="U103" s="1"/>
      <c r="V103" s="356" t="s">
        <v>33</v>
      </c>
      <c r="W103" s="353">
        <v>57.651000000000003</v>
      </c>
      <c r="X103" s="1"/>
      <c r="Y103" s="1"/>
      <c r="Z103" s="352" t="s">
        <v>765</v>
      </c>
      <c r="AA103" s="1"/>
      <c r="AB103" s="352" t="s">
        <v>20</v>
      </c>
    </row>
    <row r="104" spans="1:28" s="14" customFormat="1">
      <c r="D104" s="15" t="s">
        <v>298</v>
      </c>
      <c r="E104" s="636"/>
      <c r="H104" s="636">
        <f>SUM(H103)</f>
        <v>0</v>
      </c>
      <c r="I104" s="636">
        <f>SUM(I103)</f>
        <v>0</v>
      </c>
      <c r="J104" s="636">
        <f>SUM(J103)</f>
        <v>0</v>
      </c>
      <c r="L104" s="637"/>
      <c r="N104" s="638"/>
      <c r="W104" s="638">
        <v>57.651000000000003</v>
      </c>
    </row>
    <row r="105" spans="1:28" s="14" customFormat="1">
      <c r="D105" s="15" t="s">
        <v>299</v>
      </c>
      <c r="E105" s="638"/>
      <c r="H105" s="636">
        <f>SUM(H104+H101+H78+H67+H63)</f>
        <v>0</v>
      </c>
      <c r="I105" s="636">
        <f>SUM(I104+I101+I78+I67+I63)</f>
        <v>0</v>
      </c>
      <c r="J105" s="636">
        <f>SUM(J104+J101+J78+J67+J63)</f>
        <v>0</v>
      </c>
      <c r="L105" s="637">
        <f>SUM(L104+L101+L78+L67+L63)</f>
        <v>28.4526</v>
      </c>
      <c r="N105" s="638">
        <f>SUM(N104+N101+N78+N67+N63)</f>
        <v>0</v>
      </c>
      <c r="W105" s="638">
        <v>324.637</v>
      </c>
    </row>
    <row r="106" spans="1:28" s="331" customFormat="1">
      <c r="A106" s="204"/>
      <c r="B106" s="204"/>
      <c r="C106" s="204"/>
      <c r="D106" s="17" t="s">
        <v>481</v>
      </c>
      <c r="E106" s="3"/>
      <c r="F106" s="204"/>
      <c r="G106" s="204"/>
      <c r="H106" s="3">
        <f>SUM(H105)</f>
        <v>0</v>
      </c>
      <c r="I106" s="3">
        <f>SUM(I105)</f>
        <v>0</v>
      </c>
      <c r="J106" s="3">
        <f>SUM(J105)</f>
        <v>0</v>
      </c>
      <c r="K106" s="204"/>
      <c r="L106" s="378">
        <f>SUM(L105)</f>
        <v>28.4526</v>
      </c>
      <c r="M106" s="204"/>
      <c r="N106" s="18">
        <f>SUM(N105)</f>
        <v>0</v>
      </c>
      <c r="O106" s="204"/>
      <c r="P106" s="204"/>
      <c r="Q106" s="204"/>
      <c r="R106" s="204"/>
      <c r="S106" s="204"/>
      <c r="T106" s="204"/>
      <c r="U106" s="204"/>
      <c r="V106" s="204"/>
      <c r="W106" s="379">
        <v>326.46899999999999</v>
      </c>
      <c r="X106" s="204"/>
      <c r="Y106" s="204"/>
      <c r="Z106" s="204"/>
      <c r="AA106" s="204"/>
      <c r="AB106" s="204"/>
    </row>
  </sheetData>
  <pageMargins left="0.51181102362204722" right="0.51181102362204722" top="0.51181102362204722" bottom="0.55118110236220474" header="0" footer="0.23622047244094491"/>
  <pageSetup paperSize="9" orientation="landscape" r:id="rId1"/>
  <headerFooter>
    <oddFooter>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17</vt:i4>
      </vt:variant>
      <vt:variant>
        <vt:lpstr>Pomenované rozsahy</vt:lpstr>
      </vt:variant>
      <vt:variant>
        <vt:i4>22</vt:i4>
      </vt:variant>
    </vt:vector>
  </HeadingPairs>
  <TitlesOfParts>
    <vt:vector size="39" baseType="lpstr">
      <vt:lpstr>Suhrnny list</vt:lpstr>
      <vt:lpstr>Zoznam</vt:lpstr>
      <vt:lpstr>KL1</vt:lpstr>
      <vt:lpstr>KL11</vt:lpstr>
      <vt:lpstr>P11</vt:lpstr>
      <vt:lpstr>KL12</vt:lpstr>
      <vt:lpstr>P12</vt:lpstr>
      <vt:lpstr>KL13</vt:lpstr>
      <vt:lpstr>P13</vt:lpstr>
      <vt:lpstr>KL14</vt:lpstr>
      <vt:lpstr>P14</vt:lpstr>
      <vt:lpstr>KL15</vt:lpstr>
      <vt:lpstr>P15</vt:lpstr>
      <vt:lpstr>KL16</vt:lpstr>
      <vt:lpstr>P16</vt:lpstr>
      <vt:lpstr>KL2</vt:lpstr>
      <vt:lpstr>P2</vt:lpstr>
      <vt:lpstr>'P11'!Názvy_tlače</vt:lpstr>
      <vt:lpstr>'P12'!Názvy_tlače</vt:lpstr>
      <vt:lpstr>'P13'!Názvy_tlače</vt:lpstr>
      <vt:lpstr>'P14'!Názvy_tlače</vt:lpstr>
      <vt:lpstr>'P15'!Názvy_tlače</vt:lpstr>
      <vt:lpstr>'P16'!Názvy_tlače</vt:lpstr>
      <vt:lpstr>'P2'!Názvy_tlače</vt:lpstr>
      <vt:lpstr>'KL11'!Oblasť_tlače</vt:lpstr>
      <vt:lpstr>'KL12'!Oblasť_tlače</vt:lpstr>
      <vt:lpstr>'KL13'!Oblasť_tlače</vt:lpstr>
      <vt:lpstr>'KL14'!Oblasť_tlače</vt:lpstr>
      <vt:lpstr>'KL15'!Oblasť_tlače</vt:lpstr>
      <vt:lpstr>'KL16'!Oblasť_tlače</vt:lpstr>
      <vt:lpstr>'KL2'!Oblasť_tlače</vt:lpstr>
      <vt:lpstr>'P11'!Oblasť_tlače</vt:lpstr>
      <vt:lpstr>'P12'!Oblasť_tlače</vt:lpstr>
      <vt:lpstr>'P13'!Oblasť_tlače</vt:lpstr>
      <vt:lpstr>'P14'!Oblasť_tlače</vt:lpstr>
      <vt:lpstr>'P15'!Oblasť_tlače</vt:lpstr>
      <vt:lpstr>'P16'!Oblasť_tlače</vt:lpstr>
      <vt:lpstr>'P2'!Oblasť_tlače</vt:lpstr>
      <vt:lpstr>'Suhrnny list'!Oblasť_tlače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Gajdoš</dc:creator>
  <cp:lastModifiedBy>Milan</cp:lastModifiedBy>
  <cp:lastPrinted>2017-10-03T22:17:02Z</cp:lastPrinted>
  <dcterms:created xsi:type="dcterms:W3CDTF">1999-12-15T15:06:57Z</dcterms:created>
  <dcterms:modified xsi:type="dcterms:W3CDTF">2018-03-19T04:53:50Z</dcterms:modified>
</cp:coreProperties>
</file>